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790" activeTab="0"/>
  </bookViews>
  <sheets>
    <sheet name="Master" sheetId="1" r:id="rId1"/>
    <sheet name="Global Service Providers" sheetId="2" r:id="rId2"/>
  </sheets>
  <definedNames>
    <definedName name="_xlnm.Print_Area" localSheetId="0">'Master'!$A$68:$E$75</definedName>
  </definedNames>
  <calcPr fullCalcOnLoad="1"/>
</workbook>
</file>

<file path=xl/sharedStrings.xml><?xml version="1.0" encoding="utf-8"?>
<sst xmlns="http://schemas.openxmlformats.org/spreadsheetml/2006/main" count="2569" uniqueCount="1583">
  <si>
    <t>service@alscientific.com</t>
  </si>
  <si>
    <t>Key97@aol.com</t>
  </si>
  <si>
    <t>RRRINC@fargocity.com</t>
  </si>
  <si>
    <t>gregghaley@comcast.net</t>
  </si>
  <si>
    <t>(740) 983-4923</t>
  </si>
  <si>
    <t>(513) 271-6500</t>
  </si>
  <si>
    <t>Virginia</t>
  </si>
  <si>
    <t>Southern Air Inc</t>
  </si>
  <si>
    <t>(434) 385-4071</t>
  </si>
  <si>
    <t>Jay Dougherty</t>
  </si>
  <si>
    <t>(651) 645-7020</t>
  </si>
  <si>
    <t>(651) 645-7990</t>
  </si>
  <si>
    <t>Missouri</t>
  </si>
  <si>
    <t>Ace Electric Lab Systems</t>
  </si>
  <si>
    <t>(314) 771-7272</t>
  </si>
  <si>
    <t>Scientific Refrigeration</t>
  </si>
  <si>
    <t>Jack Lester</t>
  </si>
  <si>
    <t>Duane Robinson</t>
  </si>
  <si>
    <t>Colorado</t>
  </si>
  <si>
    <t>Sercom</t>
  </si>
  <si>
    <t>Phil Bisch</t>
  </si>
  <si>
    <t>Connecticut</t>
  </si>
  <si>
    <t>Alert Scientific</t>
  </si>
  <si>
    <t>Gary Soloman</t>
  </si>
  <si>
    <t>Florida</t>
  </si>
  <si>
    <t>Ron McAlpin</t>
  </si>
  <si>
    <t>C&amp;L Refrigeration Inc.</t>
  </si>
  <si>
    <t>Cliff Cooper</t>
  </si>
  <si>
    <t>Mecon Inc</t>
  </si>
  <si>
    <t xml:space="preserve">Browns Refrigeration </t>
  </si>
  <si>
    <t>Gary Brown</t>
  </si>
  <si>
    <t>Georgia</t>
  </si>
  <si>
    <t>Southeast Scientific</t>
  </si>
  <si>
    <t>John Locarnini</t>
  </si>
  <si>
    <t>514-787-0056</t>
  </si>
  <si>
    <t>Hawaii</t>
  </si>
  <si>
    <t>50th State Air Conditioning</t>
  </si>
  <si>
    <t>alpineservice@verizon.net</t>
  </si>
  <si>
    <t xml:space="preserve">(613) 821-9602 </t>
  </si>
  <si>
    <t>Louisiana Lab Services</t>
  </si>
  <si>
    <t>(510)705-1210</t>
  </si>
  <si>
    <t>michelle@morrowservice.com</t>
  </si>
  <si>
    <t>(505) 341-3725</t>
  </si>
  <si>
    <t>(505) 341-3726</t>
  </si>
  <si>
    <t>2439 William Street, VANCOUVER, BC   Y5K 2Y2</t>
  </si>
  <si>
    <t>(519) 652-9875</t>
  </si>
  <si>
    <t>Ontario</t>
  </si>
  <si>
    <t>Maca Diagnostics</t>
  </si>
  <si>
    <t>(416) 522-6002</t>
  </si>
  <si>
    <t xml:space="preserve">Intriquip Instruments </t>
  </si>
  <si>
    <t>306-584-3993</t>
  </si>
  <si>
    <t>(717) 545-0751</t>
  </si>
  <si>
    <t>Tammy Hinton</t>
  </si>
  <si>
    <t>ULT</t>
  </si>
  <si>
    <t>Kebocom</t>
  </si>
  <si>
    <t>701-530-6737</t>
  </si>
  <si>
    <t>800-346-3902</t>
  </si>
  <si>
    <t>Chuck Belisle</t>
  </si>
  <si>
    <t>cbelisle@primecare.org</t>
  </si>
  <si>
    <t>905-893-7986</t>
  </si>
  <si>
    <t>905-893-4565</t>
  </si>
  <si>
    <t>613-821-9603</t>
  </si>
  <si>
    <t>16 Tigan Street Suite A, Winooski, VT  05404</t>
  </si>
  <si>
    <t>2655 Lakeside Drive, Lynchburg, VA 24502</t>
  </si>
  <si>
    <t>The Frieje Company</t>
  </si>
  <si>
    <t>Freddy Anderson</t>
  </si>
  <si>
    <t>(281) 498-8686</t>
  </si>
  <si>
    <t>Ray Dienhart</t>
  </si>
  <si>
    <t>Trish-</t>
  </si>
  <si>
    <t>info@premechllc.com</t>
  </si>
  <si>
    <t>www.premechllc.com</t>
  </si>
  <si>
    <t>service@suprascientifique.ca</t>
  </si>
  <si>
    <t xml:space="preserve">Carmichael Engineering                             </t>
  </si>
  <si>
    <t xml:space="preserve">msr@scifrig.com </t>
  </si>
  <si>
    <t>jacque@southeastscientific.com</t>
  </si>
  <si>
    <t>Stephanie Florwick &lt;sflorwick@dlrepair.com&gt;   /  info@dlrepair.com</t>
  </si>
  <si>
    <t>41 St. Paul Boulevard West St. Paul MB R2P 2W5</t>
  </si>
  <si>
    <t>204-694-2238</t>
  </si>
  <si>
    <t>204-633-8963</t>
  </si>
  <si>
    <t>Larry</t>
  </si>
  <si>
    <t>204-803-1240</t>
  </si>
  <si>
    <t>(281) 498-2355</t>
  </si>
  <si>
    <t>Artie Baumann</t>
  </si>
  <si>
    <t>(724) 452-9303</t>
  </si>
  <si>
    <t>rons-refrigeration@att.net</t>
  </si>
  <si>
    <t>ultratechservices@comcast.net</t>
  </si>
  <si>
    <t xml:space="preserve"> jo@pricesscientific.com</t>
  </si>
  <si>
    <t>Jamie Odle</t>
  </si>
  <si>
    <t>5482 Gateway Plaza Drive, Benicia, CA 94510</t>
  </si>
  <si>
    <t>823 Kifer Rd, Sunnyvale, CA 94086</t>
  </si>
  <si>
    <t xml:space="preserve">127 Ashbury Avenue, El Cerrito, CA 94530 </t>
  </si>
  <si>
    <t>5937 Laguna Villa Way, Elk Grove, CA 95758</t>
  </si>
  <si>
    <t>11670 Tuxford St, Sun Valley, CA 91352</t>
  </si>
  <si>
    <t>200 S Governor Street, Evansville, IN 47713</t>
  </si>
  <si>
    <t>3101 Harvey Lane, West Lafayette, IN 47906</t>
  </si>
  <si>
    <t>11800 Exit Five Parkway, Suite 106, Fishers, IN 46037</t>
  </si>
  <si>
    <t>2804 Industrial Park Road, Iowa City, IA 52244</t>
  </si>
  <si>
    <t>1327 L Ave, Nevada, IA 50201</t>
  </si>
  <si>
    <t>2605 N.E. Industrial Dr., N. Kansas City, MO 64116</t>
  </si>
  <si>
    <t>317-244-5993</t>
  </si>
  <si>
    <t>317-243-5777</t>
  </si>
  <si>
    <t>100 Boxart Street, Rochester, NY 14612</t>
  </si>
  <si>
    <t>5839 Wilkins Drive, Durham, NC 27705</t>
  </si>
  <si>
    <t>(503)249-8190</t>
  </si>
  <si>
    <t>(503)249-8322</t>
  </si>
  <si>
    <t>Russ Matlock</t>
  </si>
  <si>
    <t>richard.vangarde@permacold.com</t>
  </si>
  <si>
    <t>380 Rivertown Drive Suite 300, Woodbury, MN 55125</t>
  </si>
  <si>
    <t>Martha Robinson</t>
  </si>
  <si>
    <t>Johnson-Melloh Inc. (See Comment)</t>
  </si>
  <si>
    <t>Service Tech (Alan C Boedeker)</t>
  </si>
  <si>
    <t>PO BOX 1101, Bryan TX, 77806</t>
  </si>
  <si>
    <t>979-777-1065</t>
  </si>
  <si>
    <t>979-776-9803</t>
  </si>
  <si>
    <t>alanbst@verizon.net</t>
  </si>
  <si>
    <t>Rocco 973-202-7639</t>
  </si>
  <si>
    <t>Ricky Chan</t>
  </si>
  <si>
    <t>Steve Reich- service manager sreich@meconinc.com</t>
  </si>
  <si>
    <t>10243 Hopeland Avenue 
Downey, CA. 90241</t>
  </si>
  <si>
    <t>(800) 835-6004</t>
  </si>
  <si>
    <t>David Nichols</t>
  </si>
  <si>
    <t>dnichols@vhv.com</t>
  </si>
  <si>
    <t>802-655-8805ext104</t>
  </si>
  <si>
    <t>David Brown</t>
  </si>
  <si>
    <t>www.vhv.com</t>
  </si>
  <si>
    <t>Ultratech Services</t>
  </si>
  <si>
    <t>(505) 266-8324</t>
  </si>
  <si>
    <t>(505) 266-8333</t>
  </si>
  <si>
    <t>Ron's Refrigeration</t>
  </si>
  <si>
    <t>(775) 882-4845</t>
  </si>
  <si>
    <t>(775) 882-4891</t>
  </si>
  <si>
    <t>Richard Allison</t>
  </si>
  <si>
    <t>New York</t>
  </si>
  <si>
    <t>Cryostar Industries Inc.</t>
  </si>
  <si>
    <t>(516) 333-4006</t>
  </si>
  <si>
    <t>(516) 333-0670</t>
  </si>
  <si>
    <t>Jacob Johnson</t>
  </si>
  <si>
    <t>jacob@brucejohnsonservice.com</t>
  </si>
  <si>
    <t>Medical Equipment Services of Kansas Inc</t>
  </si>
  <si>
    <t xml:space="preserve">Wichita area NO REFRIGERATION, </t>
  </si>
  <si>
    <t>9121 N Osage St, Valley Center, KS 67147</t>
  </si>
  <si>
    <t>316-755-1882</t>
  </si>
  <si>
    <t>1-316-755-1887</t>
  </si>
  <si>
    <t>Tom Paine</t>
  </si>
  <si>
    <t>tpaine@mesks.com</t>
  </si>
  <si>
    <t>virgil@mrcrefrigeration.com</t>
  </si>
  <si>
    <t>Virgil (Service Manager)</t>
  </si>
  <si>
    <t>Barlow Scientific</t>
  </si>
  <si>
    <t>Brian Barlow</t>
  </si>
  <si>
    <t>Bbarlow@barlowsci.com</t>
  </si>
  <si>
    <t>dshuman@automatedmechanical.com</t>
  </si>
  <si>
    <t>581-999-0377</t>
  </si>
  <si>
    <t>troy@precision-mechanical.com</t>
  </si>
  <si>
    <t>loretta@artechservices.net</t>
  </si>
  <si>
    <t>Action Refrigeration &amp; Electrical Inc</t>
  </si>
  <si>
    <t>428 Cedar Street South Timmins, ON P4N 2H9</t>
  </si>
  <si>
    <t>705-268-6274</t>
  </si>
  <si>
    <t>reception@actiontimmins.com</t>
  </si>
  <si>
    <t>Glen McElroy</t>
  </si>
  <si>
    <t>gmcelroy@premechllc.com</t>
  </si>
  <si>
    <t>slyons@blackandmcdonald.com</t>
  </si>
  <si>
    <t>(812) 825-1762</t>
  </si>
  <si>
    <t>(608) 221-8995</t>
  </si>
  <si>
    <t>(608)221-8667</t>
  </si>
  <si>
    <t>405-812-6996</t>
  </si>
  <si>
    <t>Total Fitness Repair</t>
  </si>
  <si>
    <t>William Davenport</t>
  </si>
  <si>
    <t>Silver Reef Biomed</t>
  </si>
  <si>
    <t>2036 Shavano Place, Saint George, UT 84790</t>
  </si>
  <si>
    <t>702-788-8188</t>
  </si>
  <si>
    <t>877-898-9050</t>
  </si>
  <si>
    <t>Scott Wyatt</t>
  </si>
  <si>
    <t>service@silverreefbiomed.com</t>
  </si>
  <si>
    <t>scott@silverreefbiomed.com</t>
  </si>
  <si>
    <t>MMC Contractors West, INC</t>
  </si>
  <si>
    <t>5080 S. Cameron Las Vegas NV 89118</t>
  </si>
  <si>
    <t>702-889-6800</t>
  </si>
  <si>
    <t>702-889-8401</t>
  </si>
  <si>
    <t>TCPS</t>
  </si>
  <si>
    <t>Wingepark 16A3110 Rotselaar</t>
  </si>
  <si>
    <t>BOSNIA AND HERZEGOVINA</t>
  </si>
  <si>
    <t>Erkona d.o.o.</t>
  </si>
  <si>
    <t>Paromlinska 3371000 Sarajevo</t>
  </si>
  <si>
    <t>Fama Biomedical d.o.o.</t>
  </si>
  <si>
    <t>Jukiceva 12471000 Sarajevo</t>
  </si>
  <si>
    <t>BULGARIA</t>
  </si>
  <si>
    <t>ELTA 90</t>
  </si>
  <si>
    <t>19, Dunav Str1000 Sofia</t>
  </si>
  <si>
    <t>CROATIA</t>
  </si>
  <si>
    <t>MUR inženjering d.o.o.</t>
  </si>
  <si>
    <t>Dubravička 16210299 Marija Gorica</t>
  </si>
  <si>
    <t>Tamiko Instruments d.o.o.</t>
  </si>
  <si>
    <t>780-425-0683</t>
  </si>
  <si>
    <t>780-426-6055</t>
  </si>
  <si>
    <t>14605 -118 Ave Edmonton, Alberta Canada T5L 2M7</t>
  </si>
  <si>
    <t>41 Rue Bellehumeur Ville-Marie, QC J9V 1A9</t>
  </si>
  <si>
    <t>mrat102349@aol.com</t>
  </si>
  <si>
    <t>Kansas City</t>
  </si>
  <si>
    <t>bc.cobb@yahoo.com / cobb12@sbcglobal.net</t>
  </si>
  <si>
    <t>www.rmbcoinc.com</t>
  </si>
  <si>
    <t>Cody Olford (Northern Alberta)  780-818-2860 / Craig Mathes (Southern Alberta) 604-787-7776</t>
  </si>
  <si>
    <t>Colford@gatewaymechanical.ca , cmathes@gatewaymechanical.ca</t>
  </si>
  <si>
    <t>Cobb Refrigeration</t>
  </si>
  <si>
    <t>913-403-0088</t>
  </si>
  <si>
    <t>Service@air-eze.com</t>
  </si>
  <si>
    <t>(954) 275-5504 ,   mcalpin@air-eze.com</t>
  </si>
  <si>
    <t>500 3rd St., Baltic, SD 57003</t>
  </si>
  <si>
    <t>Greg Gandy: April 09</t>
  </si>
  <si>
    <t>Cliff Crise 505-681-0098</t>
  </si>
  <si>
    <t xml:space="preserve"> 514-787-0096</t>
  </si>
  <si>
    <t>800-372-6066</t>
  </si>
  <si>
    <t>Dana Sisson</t>
  </si>
  <si>
    <t>dana@polarservices.ca</t>
  </si>
  <si>
    <t>Climatisation Refrigeration</t>
  </si>
  <si>
    <t>REGULAR REFRIGERATION, ELECTONIC CONTROLS LIKE RELAYS ETC..</t>
  </si>
  <si>
    <t>819-629-2455</t>
  </si>
  <si>
    <t>francois cormier &lt;electro-frigo@hotmail.com&gt;</t>
  </si>
  <si>
    <t>electro-frigo@hotmail.com</t>
  </si>
  <si>
    <t>SPECS Refrigeration</t>
  </si>
  <si>
    <t>3826 Idalou Rd, Lubbock Texas, 79403</t>
  </si>
  <si>
    <t>806-747-4898</t>
  </si>
  <si>
    <t>Darwin Sizemore</t>
  </si>
  <si>
    <t>info@specsref.com</t>
  </si>
  <si>
    <t>Peter Haney</t>
  </si>
  <si>
    <t>Oy G.W. Berg &amp; Co AB</t>
  </si>
  <si>
    <t>MãÊituvantie 7 / PO Box 1991511 Vantaa</t>
  </si>
  <si>
    <t>FRANCE</t>
  </si>
  <si>
    <t>Panasonic Biomedical Sales Europe BV (French office)</t>
  </si>
  <si>
    <t>44, Avenue de Valvins BP 44F-77212 Avons Cedex</t>
  </si>
  <si>
    <t>FYR MACEDONIA</t>
  </si>
  <si>
    <t>Zoral d.o.o.</t>
  </si>
  <si>
    <t>Bul. Avnoj 26/251000 Skopje</t>
  </si>
  <si>
    <t>GEORGIA</t>
  </si>
  <si>
    <t>LTD Bio-Medi</t>
  </si>
  <si>
    <t>74a, Chavchavadze Ave162 Tbilisi</t>
  </si>
  <si>
    <t>GERMANY</t>
  </si>
  <si>
    <t>Ewald Innovationstechnik GmbH</t>
  </si>
  <si>
    <t>Rotrehre 2631542 Bad Nenndorf</t>
  </si>
  <si>
    <t>+49-(0)5723-74960</t>
  </si>
  <si>
    <t>+49 (0)5723-749610</t>
  </si>
  <si>
    <t>GREECE</t>
  </si>
  <si>
    <t>Hellenic Labware S.A.</t>
  </si>
  <si>
    <t>50, Fragopoulou St.GR-115 25 Athens</t>
  </si>
  <si>
    <t>HUNGARY</t>
  </si>
  <si>
    <t>Auro-Science Consulting Kft</t>
  </si>
  <si>
    <t>Dróyos u. 1.1031 Budapest</t>
  </si>
  <si>
    <t>ICELAND</t>
  </si>
  <si>
    <t>Cetus e.h.f.</t>
  </si>
  <si>
    <t>LynghßËsi 11110 Reykjavik</t>
  </si>
  <si>
    <t>ITALY</t>
  </si>
  <si>
    <t>Analitical Control De Mori</t>
  </si>
  <si>
    <t>Via Piero Portaluppi 1520138 Milaan</t>
  </si>
  <si>
    <t>Biocare Europe (for IVF business)</t>
  </si>
  <si>
    <t>Viale Regina Margherita 26200198 Roma</t>
  </si>
  <si>
    <t>KAZAKHSTAN REPUBLIC</t>
  </si>
  <si>
    <t>Delrus-KZ (sole distributor)</t>
  </si>
  <si>
    <t>37 Gorky Str.140000 Pavlodar</t>
  </si>
  <si>
    <t>Delrus-Astana (sole distributor)</t>
  </si>
  <si>
    <t>38 Zheltoksana St.10003 Astana</t>
  </si>
  <si>
    <t>Delrus-Almaty (sole distributor)</t>
  </si>
  <si>
    <t>37A office 102, 103, 105, Brodskogo Str.50034 Almaty</t>
  </si>
  <si>
    <t>KIRGIZ REPUBLIC</t>
  </si>
  <si>
    <t>Delrus Kirgizia (sole distributor)</t>
  </si>
  <si>
    <t>7-5 Bul. Erkinduk,720040 Bishkek</t>
  </si>
  <si>
    <t>LATVIA</t>
  </si>
  <si>
    <t>SIA Invitros</t>
  </si>
  <si>
    <t>Viskalu 11LV 1026 Riga</t>
  </si>
  <si>
    <t>LITHUANIA</t>
  </si>
  <si>
    <t>UAB Elymus</t>
  </si>
  <si>
    <t>301-519-2191</t>
  </si>
  <si>
    <t>POW-R-SAVE INC</t>
  </si>
  <si>
    <t>Rick Morris</t>
  </si>
  <si>
    <t>Massachusetts</t>
  </si>
  <si>
    <t>Stephanie Dacko</t>
  </si>
  <si>
    <t>Maryland</t>
  </si>
  <si>
    <t>Richard Sher</t>
  </si>
  <si>
    <t>(314) 771-6956</t>
  </si>
  <si>
    <t>Dave Luetkemeyer</t>
  </si>
  <si>
    <t xml:space="preserve">Allen Medical and Design Co. Inc. </t>
  </si>
  <si>
    <t>(417) 529-5833</t>
  </si>
  <si>
    <t>(417) 206-4113</t>
  </si>
  <si>
    <t>CANADA</t>
  </si>
  <si>
    <t>Pro Lab Instrument Services</t>
  </si>
  <si>
    <t>972-772-8072</t>
  </si>
  <si>
    <t>(604) 254-8494</t>
  </si>
  <si>
    <t>Address</t>
  </si>
  <si>
    <t>labrepair@yahoo.com</t>
  </si>
  <si>
    <t>www.cryostarindustries.com</t>
  </si>
  <si>
    <t>hester@polar-refrig.com</t>
  </si>
  <si>
    <t>Scientifique Instrumentation</t>
  </si>
  <si>
    <t>514-938-4015</t>
  </si>
  <si>
    <t>514-938-3114</t>
  </si>
  <si>
    <t>Certified Medical Services</t>
  </si>
  <si>
    <t>(403) 252-7102</t>
  </si>
  <si>
    <t>(403) 255-2620</t>
  </si>
  <si>
    <t>Doug tataryn</t>
  </si>
  <si>
    <t>Cypress Mechanical</t>
  </si>
  <si>
    <t>113 W. Main / PO Box 516 Dewitt, MI 48820</t>
  </si>
  <si>
    <t>Ron (Service) 604-626-9195</t>
  </si>
  <si>
    <t>1862 Angus St, Regina, SK S4T 1Z4</t>
  </si>
  <si>
    <t>402 21st Street West, Saskatoon, SK S7M 0W4</t>
  </si>
  <si>
    <t>1st choice for all eqiupment in this area.</t>
  </si>
  <si>
    <t>1609 Ashley Cardill Lane, Ottawa, ON K4P 1M7</t>
  </si>
  <si>
    <t>info@al-tar.com</t>
  </si>
  <si>
    <t>James Valaquez</t>
  </si>
  <si>
    <t>(323) 773-7789</t>
  </si>
  <si>
    <t>james@pacificcoasttechnicians.com</t>
  </si>
  <si>
    <t>pacificcoasttechnicians.com</t>
  </si>
  <si>
    <t>NO</t>
  </si>
  <si>
    <t>allanmedical@netscape.net</t>
  </si>
  <si>
    <t>519-652-2562</t>
  </si>
  <si>
    <t>cathy.wilking@marstontech.com / kurt.stuntebeck@marstontech.com / dispatch@marstontech.com</t>
  </si>
  <si>
    <t>kurt.stuntebeck@marstontech.com / dispatch@marstontech.com</t>
  </si>
  <si>
    <t>Roberto Canas</t>
  </si>
  <si>
    <t>(781) 326-2086</t>
  </si>
  <si>
    <t>(301) 519-2110</t>
  </si>
  <si>
    <t>(410) 787-1299</t>
  </si>
  <si>
    <t>(810) 229-1935</t>
  </si>
  <si>
    <t>(517) 321-9668</t>
  </si>
  <si>
    <t>(973) 680-8886</t>
  </si>
  <si>
    <t>(973) 680-0088</t>
  </si>
  <si>
    <t>3103 Meeting Street, North Charleston,  SC  29405</t>
  </si>
  <si>
    <t>3822 de Courtrai Avenue, Montreal, QC H3S 1C1</t>
  </si>
  <si>
    <t>208 Rue Des Bouleaux, Neuville, QC G0A 2R0</t>
  </si>
  <si>
    <t>Ron Raey &lt;rraey@raeyco.com&gt;</t>
  </si>
  <si>
    <t>DFW Scientific Refrigeration</t>
  </si>
  <si>
    <t>(817) 845-0508</t>
  </si>
  <si>
    <t>(817) 473-3331</t>
  </si>
  <si>
    <t>Ed Chawdhry</t>
  </si>
  <si>
    <t>Texas</t>
  </si>
  <si>
    <t>(281) 980-2845</t>
  </si>
  <si>
    <t>(281) 980-1956</t>
  </si>
  <si>
    <t>Scientific Resources SW</t>
  </si>
  <si>
    <t>Steve Burden Air Conditioning</t>
  </si>
  <si>
    <t>Chris Covington</t>
  </si>
  <si>
    <t>Ray Watson</t>
  </si>
  <si>
    <t>Arkansas</t>
  </si>
  <si>
    <t>Dana or Richard</t>
  </si>
  <si>
    <t>Stephen Zisner</t>
  </si>
  <si>
    <t>Arizona</t>
  </si>
  <si>
    <t>Commercial Refrigeration Services</t>
  </si>
  <si>
    <t>California</t>
  </si>
  <si>
    <t>Cascade Scientific</t>
  </si>
  <si>
    <t>Rom Smith</t>
  </si>
  <si>
    <t>Oscar Kerndt</t>
  </si>
  <si>
    <t>1550 S. Kings Highway, St. Louis, MO 63110</t>
  </si>
  <si>
    <t>Sacred Heart Engineering Services</t>
  </si>
  <si>
    <t>A and L Scientific</t>
  </si>
  <si>
    <t>(718) 756-8100</t>
  </si>
  <si>
    <t>(718) 778-6352</t>
  </si>
  <si>
    <t>Keystone Environmental</t>
  </si>
  <si>
    <t>(585) 663-6040</t>
  </si>
  <si>
    <t>(585) 663-4414</t>
  </si>
  <si>
    <t>Tom Rauber</t>
  </si>
  <si>
    <t>ABC Refrigeration</t>
  </si>
  <si>
    <t>(315) 455-7083</t>
  </si>
  <si>
    <t>(315) 455-5924</t>
  </si>
  <si>
    <t>Gary Solomon          860-617-1700</t>
  </si>
  <si>
    <t>619-504-4887</t>
  </si>
  <si>
    <t>305-269-7772</t>
  </si>
  <si>
    <t>Best LLC</t>
  </si>
  <si>
    <t>(423) 239-0593</t>
  </si>
  <si>
    <t>(423) 239-0582</t>
  </si>
  <si>
    <t>Mike Ratliff</t>
  </si>
  <si>
    <t>(812) 825-2047</t>
  </si>
  <si>
    <t>971-570-3501</t>
  </si>
  <si>
    <t>Rick Christian</t>
  </si>
  <si>
    <t>lg9631@aol.com</t>
  </si>
  <si>
    <t xml:space="preserve">JW Danforth </t>
  </si>
  <si>
    <t>300 Colvin Woods Parkway                                           Tonawanda, NY, 14150</t>
  </si>
  <si>
    <t>Temperature Equipment Company</t>
  </si>
  <si>
    <t>honakerj@msn.com</t>
  </si>
  <si>
    <t>(303) 324-5651</t>
  </si>
  <si>
    <t>James(Jim) Honaker</t>
  </si>
  <si>
    <t>2508 N Shore Dr, Urbana, IL 61802</t>
  </si>
  <si>
    <t>5925 Stockberger Place, Indianapolis, IN 46241</t>
  </si>
  <si>
    <t>(317)863-0007</t>
  </si>
  <si>
    <t>(317)863-0021</t>
  </si>
  <si>
    <t>Air-Eze Scientific Services</t>
  </si>
  <si>
    <t>Bob Dacko</t>
  </si>
  <si>
    <t>James R. Cadogan</t>
  </si>
  <si>
    <t>service@air-eze.com</t>
  </si>
  <si>
    <t>www.air-eze.com</t>
  </si>
  <si>
    <t>RD Service</t>
  </si>
  <si>
    <t>Primary : LG9631@aol.com , or Second: rcapenvinc@yahoo.com</t>
  </si>
  <si>
    <t>Rich Christian</t>
  </si>
  <si>
    <t>2605 Northeast Industrial Dr., Kansas City, MO 64116</t>
  </si>
  <si>
    <t>Sanjeev Verma</t>
  </si>
  <si>
    <t>carol-rdservice@nicram.com</t>
  </si>
  <si>
    <t>508-647-0108</t>
  </si>
  <si>
    <t>Jim Leshinski</t>
  </si>
  <si>
    <t>jleshinski@patmech.com</t>
  </si>
  <si>
    <t>info@automatedmechanical.com</t>
  </si>
  <si>
    <t>www.automatedmechanical.com</t>
  </si>
  <si>
    <t>Damon Shuman</t>
  </si>
  <si>
    <t>Stephen Goff</t>
  </si>
  <si>
    <t>Raeyco Lab Equipment</t>
  </si>
  <si>
    <t>(604) 878-3077</t>
  </si>
  <si>
    <t>(604) 357-1725</t>
  </si>
  <si>
    <t>385 Wilsey Rd, Fredericton, NB  E3B 5N6</t>
  </si>
  <si>
    <t>88 Beaverbrook Street, Moncton NB  E1C 9F7</t>
  </si>
  <si>
    <t>kgeldart@carmichael-eng.ca</t>
  </si>
  <si>
    <t>(519) 659-2275</t>
  </si>
  <si>
    <t>(905) 475-3549</t>
  </si>
  <si>
    <t>1179 Parisien Street, Ottawa, ON K1B 4W4</t>
  </si>
  <si>
    <t>1005 St-Jean-Baptiste Ave #100, Quebec, QC G2E 5L1</t>
  </si>
  <si>
    <t>14 Rue Montague, Kirkland, QC  H9J 2M3</t>
  </si>
  <si>
    <t>10140 Ave London, Montreal, QC  H1H 4H3</t>
  </si>
  <si>
    <t>3515 Blvd Des Enterprises,     L-106, Terrobone, QC  J6X 4J9</t>
  </si>
  <si>
    <t>478 St-Germain, Quebec, QC  G1K 4N9</t>
  </si>
  <si>
    <t>Artech Services (wrong address)</t>
  </si>
  <si>
    <t>laurie cooper &lt;lcooper32210@yahoo.com&gt;</t>
  </si>
  <si>
    <t>Michelle Combs</t>
  </si>
  <si>
    <t xml:space="preserve">mcombs@debra-kuempel.com  /  </t>
  </si>
  <si>
    <t>513-527-8074</t>
  </si>
  <si>
    <t xml:space="preserve">CRS Refrigeration </t>
  </si>
  <si>
    <t>109 Dorey Avenue, Dartmouth, NS  B3B 0B2</t>
  </si>
  <si>
    <t>716-832-2386</t>
  </si>
  <si>
    <t>716-832-7758</t>
  </si>
  <si>
    <t>Mark Kudella/  Cory Paradowski</t>
  </si>
  <si>
    <t>laubschers@sercom-usa.com</t>
  </si>
  <si>
    <t>604) 325-0990</t>
  </si>
  <si>
    <t>service@raeyco.com</t>
  </si>
  <si>
    <t>Refrigeration</t>
  </si>
  <si>
    <t>X</t>
  </si>
  <si>
    <t>Covington Lab Services</t>
  </si>
  <si>
    <t>Shon's Scientific Refrigeration</t>
  </si>
  <si>
    <t>Alabama</t>
  </si>
  <si>
    <t>Fax</t>
  </si>
  <si>
    <t>300 Hidden Ridge
Chelsea, AL 35043</t>
  </si>
  <si>
    <t>205-678-8790</t>
  </si>
  <si>
    <t>srsrw@aol.com</t>
  </si>
  <si>
    <t>service-ca@dlrepair.com / squan@dlrepair.com</t>
  </si>
  <si>
    <t>Caroline Bennett</t>
  </si>
  <si>
    <t>Dennis Deatrick</t>
  </si>
  <si>
    <t>(800) 399-5544</t>
  </si>
  <si>
    <t>Minnesota</t>
  </si>
  <si>
    <t>(651) 731-3377</t>
  </si>
  <si>
    <t>(651) 578-0898</t>
  </si>
  <si>
    <t>Ted Harasyn</t>
  </si>
  <si>
    <t>Crosstown Mechanical</t>
  </si>
  <si>
    <t>info@crosstownmech.com</t>
  </si>
  <si>
    <t>(818) 285-2300</t>
  </si>
  <si>
    <t>(818) 285-2330</t>
  </si>
  <si>
    <t>214-250-2296</t>
  </si>
  <si>
    <t>Paul Geppert</t>
  </si>
  <si>
    <t>egplus@egplus.com</t>
  </si>
  <si>
    <t>www.egplus.com</t>
  </si>
  <si>
    <t>281-498-8686</t>
  </si>
  <si>
    <t>dnorvell@debra-kuempel.com</t>
  </si>
  <si>
    <t>www.debra-kuempel.com</t>
  </si>
  <si>
    <t>Joe Clark</t>
  </si>
  <si>
    <t>Labtronx Inc</t>
  </si>
  <si>
    <t>501 Metroplex Dr Suite 109, Nashville, TN 37211</t>
  </si>
  <si>
    <t>615-831-2554</t>
  </si>
  <si>
    <t>102 White Park Drive, Dallas, GA 30132</t>
  </si>
  <si>
    <t>Cryo-Tech</t>
  </si>
  <si>
    <t>service@merco.biz</t>
  </si>
  <si>
    <t>www.merco.biz</t>
  </si>
  <si>
    <t>866-542-4620</t>
  </si>
  <si>
    <t>Red River Refrigeration</t>
  </si>
  <si>
    <t>(701) 277-1739</t>
  </si>
  <si>
    <t>(701) 277-7236</t>
  </si>
  <si>
    <t>Rich Hilscher</t>
  </si>
  <si>
    <t>Nebraska</t>
  </si>
  <si>
    <t>A-1 Refrigeration</t>
  </si>
  <si>
    <t>(402) 476-2323</t>
  </si>
  <si>
    <t>(402) 476-1160</t>
  </si>
  <si>
    <t>New Hampshire</t>
  </si>
  <si>
    <t>New Jersey</t>
  </si>
  <si>
    <t>(609) 265-0808</t>
  </si>
  <si>
    <t>(609) 265-2020</t>
  </si>
  <si>
    <t>Bob Lubonski</t>
  </si>
  <si>
    <t>New Mexico</t>
  </si>
  <si>
    <t>TOM BOYCE, THOMAS BOYCE JR, BRADY</t>
  </si>
  <si>
    <t>GSIS (General Scientific Instrument Service)</t>
  </si>
  <si>
    <t>Alpine ACIR Service</t>
  </si>
  <si>
    <t>(800) 286-6435</t>
  </si>
  <si>
    <t>(802) 244-1474</t>
  </si>
  <si>
    <t>Vermont</t>
  </si>
  <si>
    <t>scott.camp@spectrumlabservices.com</t>
  </si>
  <si>
    <t>Washington</t>
  </si>
  <si>
    <t>service@crsequipment.net</t>
  </si>
  <si>
    <t xml:space="preserve">Brittany Chestnutt   bchesnutt@meconinc.com  </t>
  </si>
  <si>
    <t>Tim O'Connor / toconnor@minuseleven.com.</t>
  </si>
  <si>
    <t>Chris@covingtonlab.com</t>
  </si>
  <si>
    <t>Michael Puglisi mpuglisi@jwdanforth.com</t>
  </si>
  <si>
    <t>Service Dispatch dstover@jwdanforth.com</t>
  </si>
  <si>
    <t xml:space="preserve"> troy@precision-mechanical.com</t>
  </si>
  <si>
    <t>(504) 469-1338</t>
  </si>
  <si>
    <t>Louisiana</t>
  </si>
  <si>
    <t>Scott French</t>
  </si>
  <si>
    <t>816-842-3414</t>
  </si>
  <si>
    <t>Kansas</t>
  </si>
  <si>
    <t>O'Dell Service Co. Inc.</t>
  </si>
  <si>
    <t>Greg Piontek</t>
  </si>
  <si>
    <t>Kentucky</t>
  </si>
  <si>
    <t>Wisconsin</t>
  </si>
  <si>
    <t>Midwest Biomedical Services Inc</t>
  </si>
  <si>
    <t>Robin Thompson</t>
  </si>
  <si>
    <t>411 S 2nd Street</t>
  </si>
  <si>
    <t>Wyoming</t>
  </si>
  <si>
    <t>(307) 742-4269</t>
  </si>
  <si>
    <t>(307) 721-4712</t>
  </si>
  <si>
    <t>Steve Smith</t>
  </si>
  <si>
    <t>(907) 780-4935</t>
  </si>
  <si>
    <t>(205) 680-2028</t>
  </si>
  <si>
    <t>(479) 442-5900</t>
  </si>
  <si>
    <t>(916) 296-5861</t>
  </si>
  <si>
    <t>(907) 780-4303</t>
  </si>
  <si>
    <t>(866) 861-2146</t>
  </si>
  <si>
    <t>(479) 251-8328</t>
  </si>
  <si>
    <t>(501) 224-4216</t>
  </si>
  <si>
    <t>(619) 562-8175</t>
  </si>
  <si>
    <t>(916) 683-5655</t>
  </si>
  <si>
    <t>(519) 659-8893</t>
  </si>
  <si>
    <t>(905) 761-6779</t>
  </si>
  <si>
    <t>(619) 562-8852</t>
  </si>
  <si>
    <t>DLR / FBL</t>
  </si>
  <si>
    <t>707-746-7600</t>
  </si>
  <si>
    <t>707-746-7601</t>
  </si>
  <si>
    <t>bbunting@dlrepair.com</t>
  </si>
  <si>
    <t>510-414-9272</t>
  </si>
  <si>
    <t>Steve Fogle</t>
  </si>
  <si>
    <t>Westannco Service</t>
  </si>
  <si>
    <t>888-659-6641</t>
  </si>
  <si>
    <t>740-569-4044</t>
  </si>
  <si>
    <t>Pam Bigham</t>
  </si>
  <si>
    <t>(403) 252-8473</t>
  </si>
  <si>
    <t>http://www.johnsonmelloh.com/</t>
  </si>
  <si>
    <t>Nick Melloh - Pres.</t>
  </si>
  <si>
    <t>info@johnsonmelloh.com</t>
  </si>
  <si>
    <t>514-697-1520</t>
  </si>
  <si>
    <t>Permacold Engineering Inc</t>
  </si>
  <si>
    <t>4814 1st Street SW, Calgary, AB T2G 0A2</t>
  </si>
  <si>
    <t>office@subzerotechnical.com</t>
  </si>
  <si>
    <t>Clifford Crise</t>
  </si>
  <si>
    <t xml:space="preserve"> Scientific Apparatus Service</t>
  </si>
  <si>
    <t>(800) 994-0985</t>
  </si>
  <si>
    <t>(714) 596-8652</t>
  </si>
  <si>
    <t>ddeatrick1@gmail.com</t>
  </si>
  <si>
    <t>517-402-9251 (cell)</t>
  </si>
  <si>
    <t>service@acelabsystems.com</t>
  </si>
  <si>
    <t>(585)392-8839</t>
  </si>
  <si>
    <t>(585) 392-7559</t>
  </si>
  <si>
    <t xml:space="preserve">Afoti@sharperefrigeration.com
</t>
  </si>
  <si>
    <t>ryanmech@yahoo.com</t>
  </si>
  <si>
    <t>Joe Greene</t>
  </si>
  <si>
    <t>heyerefrigeration@att.net</t>
  </si>
  <si>
    <t>(210) 226-8228</t>
  </si>
  <si>
    <t>2155 Montana Hwy 35, Kalispell, MT 59901-7712</t>
  </si>
  <si>
    <t>1134 North 21st, Lincoln, NE 68503</t>
  </si>
  <si>
    <t>3313 North 88th Plaza Omaha, Omaha NE 68134</t>
  </si>
  <si>
    <t>9751 S 142nd St., Omaha, NE 68138</t>
  </si>
  <si>
    <t>21 Park Avenue West, Hainesport, NJ 08036</t>
  </si>
  <si>
    <t>27 West Street, Bloomfield, NJ 07003</t>
  </si>
  <si>
    <t xml:space="preserve">Email Work orders to robin.patton@cascadesci.com and CC julita.madera@cascadesci.com </t>
  </si>
  <si>
    <t>Blane Kelly</t>
  </si>
  <si>
    <t>28 James Street, Binghamton, NY 13903</t>
  </si>
  <si>
    <t>704 Clinton Ave, South Rochester, NY 14620</t>
  </si>
  <si>
    <t>615-347-4159</t>
  </si>
  <si>
    <t>615-352-3128</t>
  </si>
  <si>
    <t>Gregg Haley</t>
  </si>
  <si>
    <t>PO BOX 154, Williams Bay, WI 53191</t>
  </si>
  <si>
    <t>Kate Zittlow</t>
  </si>
  <si>
    <t>katey@ss-plus.com</t>
  </si>
  <si>
    <t>Evan Stauner &lt;evan@ss-plus.com&gt; cell 2628127972</t>
  </si>
  <si>
    <t>Goodwin Tucker</t>
  </si>
  <si>
    <t>service@goodwintucker.com</t>
  </si>
  <si>
    <t>515.422.5227</t>
  </si>
  <si>
    <t xml:space="preserve"> 800.372.6066</t>
  </si>
  <si>
    <t>Nicole Hueser Warranty Director  warranty@goodwintucker.com</t>
  </si>
  <si>
    <t>27059 Sunset Blvd             Unit #4 Tea, SD 57064</t>
  </si>
  <si>
    <t xml:space="preserve"> 515.262.2936</t>
  </si>
  <si>
    <t>(216) 486-6000</t>
  </si>
  <si>
    <t>(216) 486-2277</t>
  </si>
  <si>
    <t>Saskatchewan</t>
  </si>
  <si>
    <t>Polar Refrigeration Service Ltd.</t>
  </si>
  <si>
    <t>(306) 652-3150</t>
  </si>
  <si>
    <t>(306) 652-0022</t>
  </si>
  <si>
    <t>Richard Scrivener</t>
  </si>
  <si>
    <t>http://www.polarservices.ca/index.html</t>
  </si>
  <si>
    <t>Oklahoma</t>
  </si>
  <si>
    <t>(918) 437-5130</t>
  </si>
  <si>
    <t>(918) 437-5742</t>
  </si>
  <si>
    <t>Oregon</t>
  </si>
  <si>
    <t>Laboratory Equipment Tech Ltd.</t>
  </si>
  <si>
    <t>(503) 256-2025</t>
  </si>
  <si>
    <t>(503) 256-2027</t>
  </si>
  <si>
    <t>Dennis Wishart</t>
  </si>
  <si>
    <t>Pennsylvania</t>
  </si>
  <si>
    <t>Jim Stamatelos</t>
  </si>
  <si>
    <t>Rhode Island</t>
  </si>
  <si>
    <t>Alaska</t>
  </si>
  <si>
    <t>mikesref@gci.net</t>
  </si>
  <si>
    <t>(607) 239-8111</t>
  </si>
  <si>
    <t>404-929-1190</t>
  </si>
  <si>
    <t>bjsc4363@hotmail.com</t>
  </si>
  <si>
    <t>Tbuliski prospect 3001AZ 1102, Baku</t>
  </si>
  <si>
    <t>Sub Zero Technical</t>
  </si>
  <si>
    <t>Mike McDonald</t>
  </si>
  <si>
    <t xml:space="preserve">DeBra-Kuempel Mechanical </t>
  </si>
  <si>
    <t>Climatemp Systems 2009 LTD</t>
  </si>
  <si>
    <t xml:space="preserve">6635 Kitimat Road, Unit 41
Mississauga, ON    L5N 6J2
</t>
  </si>
  <si>
    <t>rlatimer@climatemp.ca</t>
  </si>
  <si>
    <t>716-289-5041</t>
  </si>
  <si>
    <t>Gary Mack</t>
  </si>
  <si>
    <t xml:space="preserve">877-568-0205 </t>
  </si>
  <si>
    <t>440-260-0743</t>
  </si>
  <si>
    <t>Engineered Mechanical Group</t>
  </si>
  <si>
    <t>Eugenio De Santis</t>
  </si>
  <si>
    <t>1300 Michael Drive, Suite A</t>
  </si>
  <si>
    <t>PHONE</t>
  </si>
  <si>
    <t>FAX</t>
  </si>
  <si>
    <t>MERCO Scientific Inc</t>
  </si>
  <si>
    <t>356 Worley's Run,                W. Portsmouth, OH 45663 / 455 Mt. Morris Rd, Mt. Morris, PA 15349</t>
  </si>
  <si>
    <t>304-357-6262</t>
  </si>
  <si>
    <t>"Ron Hoag" &lt;rhoag@msn.com&gt;</t>
  </si>
  <si>
    <t>Ron Hoag</t>
  </si>
  <si>
    <t>n/a EMAIL WORK ORDERS</t>
  </si>
  <si>
    <t>Roan Hoag 740-352-0092</t>
  </si>
  <si>
    <t>Ron Hoag &lt;rhoag@msn.com&gt;</t>
  </si>
  <si>
    <t>www.merco.com</t>
  </si>
  <si>
    <t>W. Virginia</t>
  </si>
  <si>
    <t>Andrews refirgertion</t>
  </si>
  <si>
    <t>3976 Southern Avenue, Cincinnati, OH 45227</t>
  </si>
  <si>
    <t>alphaappliance@gmail.com</t>
  </si>
  <si>
    <t>602-992-9560</t>
  </si>
  <si>
    <t>Carrol Harris</t>
  </si>
  <si>
    <t>Jim Pickard  ULT Service Manager/ Matt Kamsiuk Service Manager jim@weareiceonline.com , mattk@weareiceonline.com</t>
  </si>
  <si>
    <t>dispatch@weareiceonline.com</t>
  </si>
  <si>
    <t>Diversified Laboratory Repair</t>
  </si>
  <si>
    <t>Frank Fava</t>
  </si>
  <si>
    <t xml:space="preserve">(503)-492-7973 </t>
  </si>
  <si>
    <t>(843) 747 7331</t>
  </si>
  <si>
    <t>Susan Quan (adminastrative) Bryan Bunting ( Service Manager)</t>
  </si>
  <si>
    <t>Randy</t>
  </si>
  <si>
    <t xml:space="preserve">Randy </t>
  </si>
  <si>
    <t>2900 Delaware Ave               Des Moines, IA 50317 / 2304 S Lakeview Dr            Clear Lake, IA 50428 / 3450 Wagner Rd               Unit 2 Ste A                     Waterloo, IA 50703 / 3366 Center Grove #3 Dubuque, IA 52003 / 5914 4th St SW Unit 161 Cedar Rapids, IA 52404 / 3690 W 83rd Street    Suite 8                                     Davenport, IA 52806 / 4701 Central St                      Sioux City, IA 51108</t>
  </si>
  <si>
    <t>cgorman@cryostarindustries.com</t>
  </si>
  <si>
    <t>service@cryostarindustries.com</t>
  </si>
  <si>
    <t>Hitchman-Chalmers</t>
  </si>
  <si>
    <t>sherry@polar-refrig.com</t>
  </si>
  <si>
    <t>www.polar-refrig.com</t>
  </si>
  <si>
    <t>Steve Hester</t>
  </si>
  <si>
    <t>ray@subzerotechnical.com</t>
  </si>
  <si>
    <t>(215) 722-3671</t>
  </si>
  <si>
    <t>(215) 722-1812</t>
  </si>
  <si>
    <t>#32 Stanwright Industrial Park, Jasper, AB T0E 1E0</t>
  </si>
  <si>
    <t>780-852-4187</t>
  </si>
  <si>
    <t>1323N-6455 Macleod Tr. SW, Calgary, AB T1X 1E1</t>
  </si>
  <si>
    <t>6430 2nd St. SE, Calgary T2H 1J4</t>
  </si>
  <si>
    <t>sfrench@lalab.com</t>
  </si>
  <si>
    <t>Claude Leblond</t>
  </si>
  <si>
    <t>(604) 254-6155</t>
  </si>
  <si>
    <t>cleblond@telus.net</t>
  </si>
  <si>
    <t>Aerco Industries</t>
  </si>
  <si>
    <t>4285 Dawson St, Burnaby, BC, V5C 4B3</t>
  </si>
  <si>
    <t>604-431-8837</t>
  </si>
  <si>
    <t>604-431-6883</t>
  </si>
  <si>
    <t>Suvalku g. 5-1LT-03106 Vilnius</t>
  </si>
  <si>
    <t>MALTA</t>
  </si>
  <si>
    <t>13816 E Chapel Rd          Solsberry, IN 46459</t>
  </si>
  <si>
    <t>5617 E. Hillery Drive, Scottsdale, AZ 85254</t>
  </si>
  <si>
    <t xml:space="preserve">(514) 895-9595  / Luciano </t>
  </si>
  <si>
    <t>McNamara Refrigeration</t>
  </si>
  <si>
    <t>9914 Route 102, Woodmans Point, NB E5K 4P6</t>
  </si>
  <si>
    <t>2040 Dawn Dr, Grants Pass, OR   97527</t>
  </si>
  <si>
    <t>541-479-7654</t>
  </si>
  <si>
    <t>547-471-6204</t>
  </si>
  <si>
    <t>Monte Zeller</t>
  </si>
  <si>
    <t>monte.zeller@gmail.com</t>
  </si>
  <si>
    <t>(303) 573-0399</t>
  </si>
  <si>
    <t>(303) 934-1084</t>
  </si>
  <si>
    <t>(303) 935-9240</t>
  </si>
  <si>
    <t>(203) 748-1184</t>
  </si>
  <si>
    <t>S&amp;T Group</t>
  </si>
  <si>
    <t>158 SACKVILLE RD, SAULT STE MARIE, ON, P6B 4T6</t>
  </si>
  <si>
    <t>705-942-3043</t>
  </si>
  <si>
    <t>(360) 568-0230</t>
  </si>
  <si>
    <t>Emcor service</t>
  </si>
  <si>
    <t>(585) 271-5500</t>
  </si>
  <si>
    <t>(1st)kelly@meldrumrefrigeration.com, (Copy)rebecca@meldrumrefrigeration.com (Rebecca Nakamura)</t>
  </si>
  <si>
    <t>(954) 924-9240</t>
  </si>
  <si>
    <t>88-05 76th Ave , Glendale, NY 11385</t>
  </si>
  <si>
    <t>109 Urban Avenue, Westbury, NY 11590</t>
  </si>
  <si>
    <t>1340 William St, Buffalo, NY 14206</t>
  </si>
  <si>
    <t>TWC Services</t>
  </si>
  <si>
    <t>James Anderson</t>
  </si>
  <si>
    <t>jacksonvilleservice@twcservices.com</t>
  </si>
  <si>
    <t>(904)889-0220</t>
  </si>
  <si>
    <t>(515) 323-5100</t>
  </si>
  <si>
    <t>james.anderson@twcservices.com</t>
  </si>
  <si>
    <t>Extt 205</t>
  </si>
  <si>
    <t>STREET ADDRESS, City, State/Province, Zip/Postal</t>
  </si>
  <si>
    <t>5360 Comercial BLVD, Juneau, AK 99801</t>
  </si>
  <si>
    <t>14048 Cardinal Lane, Fayetteville, AR 72704</t>
  </si>
  <si>
    <t>1890 Cordell Court, El Cajon, CA 92020</t>
  </si>
  <si>
    <t>205-283-8492</t>
  </si>
  <si>
    <t>Scheduling Service: David.Freeman@cascadesci.com , Quotes : Rachel.Smith@cascadesci.com</t>
  </si>
  <si>
    <t>Videnska 1398/124148 00 Praha 4</t>
  </si>
  <si>
    <t>DENMARK</t>
  </si>
  <si>
    <t>Buch &amp; Holm</t>
  </si>
  <si>
    <t>Marielundvej 39DK-2730 Herlev</t>
  </si>
  <si>
    <t>DFA Instruments A/S</t>
  </si>
  <si>
    <t>Produktionsvej 26DK-2600 Glostrup</t>
  </si>
  <si>
    <t>ESTONIA</t>
  </si>
  <si>
    <t>G.W. Berg OU</t>
  </si>
  <si>
    <t>Laki 25EE-00006 Tallinn</t>
  </si>
  <si>
    <t>FINLAND</t>
  </si>
  <si>
    <t>Schrottova 3510000 Zagreb</t>
  </si>
  <si>
    <t>CYPRUS</t>
  </si>
  <si>
    <t>Biotronics Ltd.</t>
  </si>
  <si>
    <t>7 Megalou Alexandrou Ave.Latsia 2233 Nicosia</t>
  </si>
  <si>
    <t>CZECH REPUBLIC</t>
  </si>
  <si>
    <t>Schoeller Instruments s.r.o.</t>
  </si>
  <si>
    <t xml:space="preserve">Sean McDermott / SEAN MCDERMOTT &lt;smcdermott@premechllc.com&gt;
</t>
  </si>
  <si>
    <t>509-474-5491</t>
  </si>
  <si>
    <t>Mrs. Lynda Cyr</t>
  </si>
  <si>
    <t xml:space="preserve">lcyr@carmichael-eng.ca </t>
  </si>
  <si>
    <t>Pacific Coast Technicians</t>
  </si>
  <si>
    <t>Jacob Johnson Cell 810-599-7489</t>
  </si>
  <si>
    <t>chrisfurman28@gmail.com / apexrefrigeration@comcast.net</t>
  </si>
  <si>
    <t>helen@qualityrepairservices.com</t>
  </si>
  <si>
    <t>fiftiethstate@aol.com</t>
  </si>
  <si>
    <t>John/ 808-282-3260</t>
  </si>
  <si>
    <t>306-584-1273</t>
  </si>
  <si>
    <t>Claudia Atzori</t>
  </si>
  <si>
    <t>claudio@macadiagnostics.ca</t>
  </si>
  <si>
    <t>www.macadiagnostics.com</t>
  </si>
  <si>
    <t>Southern Associated Sales &amp; Service</t>
  </si>
  <si>
    <t>Laboratory Instrument Services</t>
  </si>
  <si>
    <t>Greater Omaha</t>
  </si>
  <si>
    <t>402-571-2626</t>
  </si>
  <si>
    <t>402-571-2384</t>
  </si>
  <si>
    <t>: Terry Meester</t>
  </si>
  <si>
    <t>Mississippi</t>
  </si>
  <si>
    <t>Phoenix Technical Services</t>
  </si>
  <si>
    <t>(601) 932-3233</t>
  </si>
  <si>
    <t>(601) 932-3222</t>
  </si>
  <si>
    <t xml:space="preserve">Hussmann </t>
  </si>
  <si>
    <t>Lane Smith</t>
  </si>
  <si>
    <t>info@phoenix-techserv.com</t>
  </si>
  <si>
    <t>www.phoenixtechserv.com</t>
  </si>
  <si>
    <t xml:space="preserve">Gibson Air Mechanical </t>
  </si>
  <si>
    <t>Alex Gibson</t>
  </si>
  <si>
    <t>Robert Gibson</t>
  </si>
  <si>
    <t>www.gibsonair.ca</t>
  </si>
  <si>
    <t>info@gibsonair.ca</t>
  </si>
  <si>
    <t>www.acelabsystems.com</t>
  </si>
  <si>
    <t>323-855-2400</t>
  </si>
  <si>
    <t>Mike and Vince Compisano</t>
  </si>
  <si>
    <t>mrcservice@bellsouth.net</t>
  </si>
  <si>
    <t>www.mrcrefrigeration.com</t>
  </si>
  <si>
    <t>248 Libby Street, Honolulu, HI 96819</t>
  </si>
  <si>
    <t>3120 Grove Avenue, Berwyn, IL 60402</t>
  </si>
  <si>
    <t>Quebec</t>
  </si>
  <si>
    <t>Genois Inc</t>
  </si>
  <si>
    <t>(418) 523-0377</t>
  </si>
  <si>
    <t>Ian Genois</t>
  </si>
  <si>
    <t>genois.inc@videotron.ca</t>
  </si>
  <si>
    <t xml:space="preserve">Patriot Mechanical </t>
  </si>
  <si>
    <t>508-315-3173</t>
  </si>
  <si>
    <t>Qais Alam</t>
  </si>
  <si>
    <t>Morrow Services</t>
  </si>
  <si>
    <t>dfwsciref!@sbcglobal.net</t>
  </si>
  <si>
    <t>817-209-9026</t>
  </si>
  <si>
    <t>Rosetown Central Refrigeration</t>
  </si>
  <si>
    <t>(905) 451-3147</t>
  </si>
  <si>
    <t>Kevin Whitter</t>
  </si>
  <si>
    <t>kevin @rosetown.net</t>
  </si>
  <si>
    <t>erik@cryotech.ca</t>
  </si>
  <si>
    <t>Eril Hellou</t>
  </si>
  <si>
    <t>613-821-3794</t>
  </si>
  <si>
    <t>613-821-9722</t>
  </si>
  <si>
    <t>Evolve LTD</t>
  </si>
  <si>
    <t>Canter House, Patri Felijan Bilocca StreetHmr 12 Marsa</t>
  </si>
  <si>
    <t>NETHERLANDS</t>
  </si>
  <si>
    <t>Manitoba</t>
  </si>
  <si>
    <t>Energy Plus Scientific</t>
  </si>
  <si>
    <t>12037 NE Sumner St, Portland, OR  97220</t>
  </si>
  <si>
    <t>7839 Allentown Blvd. Suite 100, Harrisburg, PA 17112</t>
  </si>
  <si>
    <t>1906 Tustin Avenue, Philadelphia, PA 19152</t>
  </si>
  <si>
    <t>Apex Refrigeration</t>
  </si>
  <si>
    <t>(503) 492 9940</t>
  </si>
  <si>
    <t>Chris Furman</t>
  </si>
  <si>
    <t>514-697-3997</t>
  </si>
  <si>
    <t>Philippe Muller</t>
  </si>
  <si>
    <t>pmuller@rpmuller.ca</t>
  </si>
  <si>
    <t>Panasonic Biomedical Sales Europe B.V. European Head Office</t>
  </si>
  <si>
    <t>Nijverheidsweg 120 4879 AZ Etten Leur The Netherlands</t>
  </si>
  <si>
    <t>NORWAY</t>
  </si>
  <si>
    <t>Kilab AS</t>
  </si>
  <si>
    <t>Industriveien 132050 Jessheim</t>
  </si>
  <si>
    <t>Lab-tec</t>
  </si>
  <si>
    <t>Postboks 14N-5358 Fjell</t>
  </si>
  <si>
    <t>POLAND</t>
  </si>
  <si>
    <t>SANLAB Spolka Cywilna</t>
  </si>
  <si>
    <t>ul. Andrychowska 701-447 Warszawa</t>
  </si>
  <si>
    <t>PORTUGAL</t>
  </si>
  <si>
    <t>Frilabo</t>
  </si>
  <si>
    <t>Rua Poça das Rãs, 1094475-265 Maia, Milheirós</t>
  </si>
  <si>
    <t>ROMANIA</t>
  </si>
  <si>
    <t>Nitech s.r.l.</t>
  </si>
  <si>
    <t>Str. Bucuresti Noi Nr.212Asector 1 Bucuresti</t>
  </si>
  <si>
    <t>+40-(0)21-668-6819</t>
  </si>
  <si>
    <t>+40-(0)21-668-69-30</t>
  </si>
  <si>
    <t>RUSSIA</t>
  </si>
  <si>
    <t>AWTech</t>
  </si>
  <si>
    <t>Altufievskoe shosse 48-1, floor 9127566 Moscow</t>
  </si>
  <si>
    <t>Delrus inc.</t>
  </si>
  <si>
    <t>23 Posadskaya Str.620086 Yekaterinburg</t>
  </si>
  <si>
    <t>Delrus Medical Company</t>
  </si>
  <si>
    <t>4 Ivana Franko Str.121108 Moscow</t>
  </si>
  <si>
    <t>DIA-M</t>
  </si>
  <si>
    <t>Kosmonavta Volkova str. 10127299 Moscow</t>
  </si>
  <si>
    <t>MicroBio</t>
  </si>
  <si>
    <t>1-Volokolamsky pr-d,10123060, Moscow</t>
  </si>
  <si>
    <t>SERBIA AND MONTENEGRO</t>
  </si>
  <si>
    <t>Hemtek d.o.o.</t>
  </si>
  <si>
    <t>Deset avijaticara 2a11000 Belgrade</t>
  </si>
  <si>
    <t>SLOVENIA</t>
  </si>
  <si>
    <t>Kemomed d.o.o.</t>
  </si>
  <si>
    <t>Kaliska ulica 94000 Kranj</t>
  </si>
  <si>
    <t>UNITED KINGDOM</t>
  </si>
  <si>
    <t>Panasonic Biomedical Sales Europe BV, UK</t>
  </si>
  <si>
    <t>9 The Office Village North Road Loughborough Leicestershire LE11 1QJ England</t>
  </si>
  <si>
    <t>+44 (0)1509-265-265</t>
  </si>
  <si>
    <t>+44-(0)1509-2697-70</t>
  </si>
  <si>
    <t>1122 Topsail Road, Mt. Pearl, NF A1N 5E5</t>
  </si>
  <si>
    <t>10 Morris Drive #40, Halifax, NS  B3B 1T5</t>
  </si>
  <si>
    <t>(860) 568-2205</t>
  </si>
  <si>
    <t>RP Muller Inc.</t>
  </si>
  <si>
    <t>rpmuller@rpmuller.com</t>
  </si>
  <si>
    <t>904-778-7773 (Cliff)</t>
  </si>
  <si>
    <t>Greenpoint Technical Services</t>
  </si>
  <si>
    <t>service@losangelescascade.com</t>
  </si>
  <si>
    <t>502-366-3644</t>
  </si>
  <si>
    <t>D&amp;M Refrigeration</t>
  </si>
  <si>
    <t>716-852-4084</t>
  </si>
  <si>
    <t>716-852-4092</t>
  </si>
  <si>
    <t>514-335-3421</t>
  </si>
  <si>
    <t>440-260-0961</t>
  </si>
  <si>
    <t>195 Wilkinson Road, Brampton, ON L6T 4X1</t>
  </si>
  <si>
    <t>6537 Bank Street, Ottawa, ON  K0A 2P0</t>
  </si>
  <si>
    <t xml:space="preserve">97 bessemer Rd, London, ON </t>
  </si>
  <si>
    <t>3146 Lenworth Drive, Mississauga, ON L4X 2G1</t>
  </si>
  <si>
    <t>270 Adam Street, Belleville, ON K8N 5S4</t>
  </si>
  <si>
    <t>1909 Oxford Street Unit 45, LONDON,  ON N5V 4L9</t>
  </si>
  <si>
    <t>General Scientific Instruments &lt;info@gsisinc.com&gt;</t>
  </si>
  <si>
    <t>seabaum@aol.com</t>
  </si>
  <si>
    <t>435 Melwood Avenue, Pittsburgh, PA 15213</t>
  </si>
  <si>
    <t>Janik Refrigeration</t>
  </si>
  <si>
    <t>476 Highway 77, Leamington, ON   N8H 3V6</t>
  </si>
  <si>
    <t>519-322-0022</t>
  </si>
  <si>
    <t>519-322-0026</t>
  </si>
  <si>
    <t>Rick James</t>
  </si>
  <si>
    <t>Rick James (519-818-1465 CELL)</t>
  </si>
  <si>
    <t>jfox@janikrefrigeration.com</t>
  </si>
  <si>
    <t>http://www.janikrefrigeration.com/index.php</t>
  </si>
  <si>
    <t>205-4288 Lozells Ave, Burnaby, BC V5A 0C7</t>
  </si>
  <si>
    <t>Carmichael Engineering  # 7012352</t>
  </si>
  <si>
    <t>Deinhart's Refrigerated Specialties</t>
  </si>
  <si>
    <t>Dan Dalfanso</t>
  </si>
  <si>
    <t>Ohio</t>
  </si>
  <si>
    <t>Jones Refrigeration</t>
  </si>
  <si>
    <t>(740) 477-6107</t>
  </si>
  <si>
    <t>Brad Jones</t>
  </si>
  <si>
    <t>Marston Technical Services</t>
  </si>
  <si>
    <t>(513) 563-8100</t>
  </si>
  <si>
    <t>(513) 554-8532</t>
  </si>
  <si>
    <t>Caltech Services</t>
  </si>
  <si>
    <t>Rene Andersen</t>
  </si>
  <si>
    <t>www.caltechservices.com</t>
  </si>
  <si>
    <t>Craig or Adam</t>
  </si>
  <si>
    <t>Adam Spaulding</t>
  </si>
  <si>
    <t>rene@caltechservices.com /  tonycruzsr@gmail.com</t>
  </si>
  <si>
    <t>6619 Joy Road, East Syracuse, NY13057</t>
  </si>
  <si>
    <t>caroline@srsonline.com</t>
  </si>
  <si>
    <t>cmb-tech@stny.rr.com</t>
  </si>
  <si>
    <t>rutanref@hawaiiantel.net</t>
  </si>
  <si>
    <t>gregp@odellservice.com</t>
  </si>
  <si>
    <t>hayser@verizon.net</t>
  </si>
  <si>
    <t>Lesley.Maria.Heer@JCI.com  /   kelly.m.thompson@jci.com</t>
  </si>
  <si>
    <t>(708) 788-8231</t>
  </si>
  <si>
    <t>(708) 479-2230</t>
  </si>
  <si>
    <t xml:space="preserve">kerndto@surewest.net </t>
  </si>
  <si>
    <t>Carmichael Engineering</t>
  </si>
  <si>
    <t>scientificservice@carmichael-eng.ca</t>
  </si>
  <si>
    <t>www.carmichael-eng.ca</t>
  </si>
  <si>
    <t>888-406-0106</t>
  </si>
  <si>
    <t>888-406-4033</t>
  </si>
  <si>
    <t xml:space="preserve">Spectrum Services Inc. </t>
  </si>
  <si>
    <t>289-360-1620</t>
  </si>
  <si>
    <t>Miller Carmichael</t>
  </si>
  <si>
    <t xml:space="preserve">Carmichael Engineering </t>
  </si>
  <si>
    <t>Alberta</t>
  </si>
  <si>
    <t>250-475-7588</t>
  </si>
  <si>
    <t>(514) 381-2222</t>
  </si>
  <si>
    <t>(905) 761-6778</t>
  </si>
  <si>
    <t>Merco</t>
  </si>
  <si>
    <t>(757) 397-3251</t>
  </si>
  <si>
    <t>(757) 399-2526</t>
  </si>
  <si>
    <t>Digital Engineering</t>
  </si>
  <si>
    <t>740 Harold Crescent, Thunder Bay, ON P7C 5H7</t>
  </si>
  <si>
    <t>807-623-3700</t>
  </si>
  <si>
    <t>807-623-6398</t>
  </si>
  <si>
    <t>tgilbert@digitalengineering.com</t>
  </si>
  <si>
    <t>service@shonsscientific.com</t>
  </si>
  <si>
    <t>service@sna.sanyo.com</t>
  </si>
  <si>
    <t>ESBE</t>
  </si>
  <si>
    <t>5657 Chemin St-Francois, St-Laurent, QC H4S 1W6</t>
  </si>
  <si>
    <t>514-335-1901</t>
  </si>
  <si>
    <t>858-586-9201</t>
  </si>
  <si>
    <t>bkelly@rmbcoinc.com</t>
  </si>
  <si>
    <t>Montana</t>
  </si>
  <si>
    <t>(406) 752- 8101</t>
  </si>
  <si>
    <t>(406) 752-5018</t>
  </si>
  <si>
    <t>(410) 787-0900</t>
  </si>
  <si>
    <t>(860) 569-1992</t>
  </si>
  <si>
    <t>(954) 924-1001</t>
  </si>
  <si>
    <t>Steve Russell</t>
  </si>
  <si>
    <t xml:space="preserve">Price's Scientific Services Inc. </t>
  </si>
  <si>
    <t>901-833-3304</t>
  </si>
  <si>
    <t>Doug Farris</t>
  </si>
  <si>
    <t>memdof@yahoo.com</t>
  </si>
  <si>
    <t>(919) 493-1223</t>
  </si>
  <si>
    <t>(919) 493-1436</t>
  </si>
  <si>
    <t>Tony Price</t>
  </si>
  <si>
    <t>1252 Orville Boyd Road, Pullman, WA  99163</t>
  </si>
  <si>
    <t>3719 Smith Avenue, Everett, WA  98201.</t>
  </si>
  <si>
    <t>6378 Copps Ave, Monona, WI 53716</t>
  </si>
  <si>
    <t>Troy Miller</t>
  </si>
  <si>
    <t>www.ultra-low.com</t>
  </si>
  <si>
    <t>service@precision-mechanical.com</t>
  </si>
  <si>
    <t>(301) 424-4910</t>
  </si>
  <si>
    <t>(301) 424-5247</t>
  </si>
  <si>
    <t>www.precision-mechanical.com</t>
  </si>
  <si>
    <t>Thermo Solutions Services Inc</t>
  </si>
  <si>
    <t>800-985-7778</t>
  </si>
  <si>
    <t>513-624-8688</t>
  </si>
  <si>
    <t>859-391-5557</t>
  </si>
  <si>
    <t>Tennesee</t>
  </si>
  <si>
    <t>Domenico and Frank Ruffolo</t>
  </si>
  <si>
    <t>Iowa</t>
  </si>
  <si>
    <t>RM Boggs Company Inc</t>
  </si>
  <si>
    <t>Lester Refrigeration</t>
  </si>
  <si>
    <t>Nevada</t>
  </si>
  <si>
    <t>Idaho</t>
  </si>
  <si>
    <t>Illinois</t>
  </si>
  <si>
    <t>Ryan Mechanical</t>
  </si>
  <si>
    <t>Chris Ryan</t>
  </si>
  <si>
    <t>2110 Front st., NORTH VANCOUVER, BC   V7H 1A3</t>
  </si>
  <si>
    <t>12811 Clarke Place Unit 150, Richmond, BC V6V 2H9</t>
  </si>
  <si>
    <t>130-1375 Mayfield Place, RICHMOND, BC  V6V 2G9</t>
  </si>
  <si>
    <t>549 Kelvin Road,  VICTORIA, BC V8Z 1C4</t>
  </si>
  <si>
    <t>235 Emile Bathurst, NB  E8K 2B4</t>
  </si>
  <si>
    <t>(214) 748-0637</t>
  </si>
  <si>
    <t>(214) 761-9092</t>
  </si>
  <si>
    <t>Utah</t>
  </si>
  <si>
    <t>Meldrum Refrigeration</t>
  </si>
  <si>
    <t>(801) 569-0116</t>
  </si>
  <si>
    <t>(801) 255-4928</t>
  </si>
  <si>
    <t>Kelly Meldrum</t>
  </si>
  <si>
    <t xml:space="preserve"> info@scientifiqueinstrumentation.com / Domenico.Ruffolo@scientifiqueinstrumentation.com</t>
  </si>
  <si>
    <t>caroline@srsonline.com / tom@srsonline.com</t>
  </si>
  <si>
    <t>Domenico.Ruffolo@scientifiqueinstrumentation.com</t>
  </si>
  <si>
    <t>doug.t@telus.net</t>
  </si>
  <si>
    <t>Rocco Inzalaco</t>
  </si>
  <si>
    <t>Kevin Stack</t>
  </si>
  <si>
    <t xml:space="preserve"> service@esbe.com / tmurdaca@esbe.com</t>
  </si>
  <si>
    <t>x</t>
  </si>
  <si>
    <t>Chris Balchikonis</t>
  </si>
  <si>
    <t>Polar Refrigeration</t>
  </si>
  <si>
    <t>217-365-9319</t>
  </si>
  <si>
    <t>217-365-9345</t>
  </si>
  <si>
    <t>info@intriquip.com / gmathers@intriquip.com</t>
  </si>
  <si>
    <t>Laurel Wiseman</t>
  </si>
  <si>
    <t>Scientific Equipment Services</t>
  </si>
  <si>
    <t>Tom Elman</t>
  </si>
  <si>
    <t>tom@scientificequipment.com</t>
  </si>
  <si>
    <t>info@technotermis.com</t>
  </si>
  <si>
    <t xml:space="preserve">905-826-7487
</t>
  </si>
  <si>
    <t xml:space="preserve">905-826-8075
</t>
  </si>
  <si>
    <t>Cappie Fyfe</t>
  </si>
  <si>
    <t>Kelly Meldrum &lt;meldrumrefrigeration@comcast.net&gt;</t>
  </si>
  <si>
    <t>(418) 876-2599</t>
  </si>
  <si>
    <t>(418) 998-7760</t>
  </si>
  <si>
    <t>1801 Katherine, Joplin, MO 64801</t>
  </si>
  <si>
    <t>3509 Durazno ave
79905 El Paso, TX</t>
  </si>
  <si>
    <t>Honeywell international</t>
  </si>
  <si>
    <t>1-877-487-6720 ext 1193</t>
  </si>
  <si>
    <t xml:space="preserve">Yolanda Cirilo </t>
  </si>
  <si>
    <t>yolanda.cirilo@honeywell.com</t>
  </si>
  <si>
    <t>Art Erivez 915-351-3002</t>
  </si>
  <si>
    <t>636-773-5028</t>
  </si>
  <si>
    <t>Indiana</t>
  </si>
  <si>
    <t>2333 S. West Street Ct. Suite 319
Wichita, KS 67213</t>
  </si>
  <si>
    <t>316-267-3667</t>
  </si>
  <si>
    <t>Gateway Mechanical</t>
  </si>
  <si>
    <t>Alpha Appliance Repair</t>
  </si>
  <si>
    <t>3272 Mill Bay Rd, Kodiak AK 99615</t>
  </si>
  <si>
    <t>Regular Refrigeration</t>
  </si>
  <si>
    <t>907-486-2316</t>
  </si>
  <si>
    <t>Dan's Heating and AC</t>
  </si>
  <si>
    <t>812 S. Main                            Altus, OK 73521</t>
  </si>
  <si>
    <t>580-477-0779</t>
  </si>
  <si>
    <t>580-477-0483</t>
  </si>
  <si>
    <t xml:space="preserve">cjtmfd@swbell.net, </t>
  </si>
  <si>
    <t>Danny Thompson</t>
  </si>
  <si>
    <t>Peterborough Refrigeration</t>
  </si>
  <si>
    <t>655 The Queensway Unit #3  Peterborough, ON K9J 7M1</t>
  </si>
  <si>
    <t>705-741-1488</t>
  </si>
  <si>
    <t>705-743-1133</t>
  </si>
  <si>
    <t>info@peterboroughrefrigeration.com</t>
  </si>
  <si>
    <t>kim@peterboroughrefrigeration.com</t>
  </si>
  <si>
    <t>9601 Mendoza ave NE, Albuquerque NM 87109</t>
  </si>
  <si>
    <t>2009 Ridgecrest SE, Albuquerque, NM 87108</t>
  </si>
  <si>
    <t>westannco@frontier.com</t>
  </si>
  <si>
    <t>405-946-2765</t>
  </si>
  <si>
    <t>info@thermo-solutions.com</t>
  </si>
  <si>
    <t>www.thermo-solutions.com</t>
  </si>
  <si>
    <t>(604) 321-0661</t>
  </si>
  <si>
    <t>Luciano Forcione</t>
  </si>
  <si>
    <t>www.scientificapparatus.com</t>
  </si>
  <si>
    <t>sas@scientificapparatus.com</t>
  </si>
  <si>
    <t>jdggts@aol.com</t>
  </si>
  <si>
    <t>CENTIGRADE SERVICES, INC.</t>
  </si>
  <si>
    <t>harasynrefg@comcast.net</t>
  </si>
  <si>
    <t>1541 NE Kent, VANCOUVER, BC   V5P 4Y7</t>
  </si>
  <si>
    <t>pkrause@minuseleven.com</t>
  </si>
  <si>
    <t>Hutto Refrigeration</t>
  </si>
  <si>
    <t>919-245-1129</t>
  </si>
  <si>
    <t>Harasyn Appliance and Refrigeration Service</t>
  </si>
  <si>
    <t>John Goodrich</t>
  </si>
  <si>
    <t>N/A</t>
  </si>
  <si>
    <t>AUSTRIA</t>
  </si>
  <si>
    <t>VWR Austria</t>
  </si>
  <si>
    <t>Graumanngasse 71150 Wien</t>
  </si>
  <si>
    <t>BYELORUSSIA</t>
  </si>
  <si>
    <t>Central Medical Company</t>
  </si>
  <si>
    <t>3/407 Trostenetskaya Str.220030 Minsk</t>
  </si>
  <si>
    <t>BELGIUM</t>
  </si>
  <si>
    <t>605-212-4715</t>
  </si>
  <si>
    <t xml:space="preserve">tony@atainc.bz </t>
  </si>
  <si>
    <t>Minus Eleven</t>
  </si>
  <si>
    <t>Maine</t>
  </si>
  <si>
    <t>Atlantic Comfort Systems, Inc.</t>
  </si>
  <si>
    <t>392 Hill St, Biddeford, Maine 04005</t>
  </si>
  <si>
    <t>BILL PERKINS / SUELLEN PARDUE</t>
  </si>
  <si>
    <t>207-284-6360</t>
  </si>
  <si>
    <t>207-284-6377</t>
  </si>
  <si>
    <t>atlanticservice@maine.rr.com</t>
  </si>
  <si>
    <t>spardue@maine.rr.com</t>
  </si>
  <si>
    <t>AT Analytical</t>
  </si>
  <si>
    <t>Tony Lee</t>
  </si>
  <si>
    <t>Reka Sugar</t>
  </si>
  <si>
    <t>www.gsisinc.com</t>
  </si>
  <si>
    <t>Jean Trudel</t>
  </si>
  <si>
    <t>equilab@videotron.ca</t>
  </si>
  <si>
    <t>11576 Goldcoast Drive, Cincinnati, OH 45249</t>
  </si>
  <si>
    <t>PO BOX 30212 Cincinnati, OH 45230-0212  Ship to for Tech In KY: 41 Sanders Dr, Florence KY 41042</t>
  </si>
  <si>
    <t>506-658-6866</t>
  </si>
  <si>
    <t>506-738-8504</t>
  </si>
  <si>
    <t>Robin Sutton</t>
  </si>
  <si>
    <t>rsutton@mcnamararefrigeration.ca</t>
  </si>
  <si>
    <t>Mike's Refrigeration &amp; Air Conditioning</t>
  </si>
  <si>
    <t>505-821-5130</t>
  </si>
  <si>
    <t>505-821-0614</t>
  </si>
  <si>
    <t>David Mulder</t>
  </si>
  <si>
    <t>protechservicesLLC@comcast.net</t>
  </si>
  <si>
    <t>Edwards Refrigeration</t>
  </si>
  <si>
    <t>970-461-2452</t>
  </si>
  <si>
    <t>970-461-2454</t>
  </si>
  <si>
    <t>Greg Snyder</t>
  </si>
  <si>
    <t>4012 Bishop Lane, Louisville, KY 40218</t>
  </si>
  <si>
    <t>Ref</t>
  </si>
  <si>
    <t xml:space="preserve">Quality Repair Services. </t>
  </si>
  <si>
    <t>919-245-1119</t>
  </si>
  <si>
    <t>bbarlow@barlowsci.com</t>
  </si>
  <si>
    <t>Same as phone # 418-523-0377</t>
  </si>
  <si>
    <t>(781) 335-5557</t>
  </si>
  <si>
    <t>(781) 335-5593</t>
  </si>
  <si>
    <t>Prescott Kruase</t>
  </si>
  <si>
    <t>Europe</t>
  </si>
  <si>
    <t>ALBANIE</t>
  </si>
  <si>
    <t>Company Name</t>
  </si>
  <si>
    <t>Tel</t>
  </si>
  <si>
    <t>Nikolla Electronic shpk</t>
  </si>
  <si>
    <t>Rr.Myslym Shyri Godina 9Seksioni 1 Tirana</t>
  </si>
  <si>
    <t>+355-(0)4-2222-999</t>
  </si>
  <si>
    <t>+355-(0)4-2222-902</t>
  </si>
  <si>
    <t>AZERBAIJAN</t>
  </si>
  <si>
    <t>Delrus</t>
  </si>
  <si>
    <t>service@Labtronx.com / patrickg@Labtronx.com</t>
  </si>
  <si>
    <t>Patrick Snyder</t>
  </si>
  <si>
    <t>pat@crosstownmech.com</t>
  </si>
  <si>
    <t>Contact Direct</t>
  </si>
  <si>
    <t>powrsave@aol.com</t>
  </si>
  <si>
    <t>502 366-4233 </t>
  </si>
  <si>
    <t>David Alatalo</t>
  </si>
  <si>
    <t>7D Mechanical</t>
  </si>
  <si>
    <t>319 Industrial Ave, NE  Albuquerqu NM 87107</t>
  </si>
  <si>
    <t>Michigan</t>
  </si>
  <si>
    <t>Bruce Johnson Service Company</t>
  </si>
  <si>
    <t>Bruce Johnson</t>
  </si>
  <si>
    <t>pam@sbacsci.com</t>
  </si>
  <si>
    <t>510-705-1209</t>
  </si>
  <si>
    <t>jeff@cypressmechanical.com</t>
  </si>
  <si>
    <t>717-545-5077</t>
  </si>
  <si>
    <t>Leigh Ryckman</t>
  </si>
  <si>
    <t>1574 West 2650 South, Ogden, UT 84401</t>
  </si>
  <si>
    <t>Hay Service and Installation Co.</t>
  </si>
  <si>
    <t>(412) 621-9322</t>
  </si>
  <si>
    <t>(412) 683-0889</t>
  </si>
  <si>
    <t>Heye Refrigeration</t>
  </si>
  <si>
    <t>(210) 226 7772</t>
  </si>
  <si>
    <t>Lewis Heye</t>
  </si>
  <si>
    <t>1514 E. Commerce Street, San Antonio, TX 78205</t>
  </si>
  <si>
    <t>Mark Bertolani</t>
  </si>
  <si>
    <t>Jim Honaker</t>
  </si>
  <si>
    <t>Yellowhead Refrigeration</t>
  </si>
  <si>
    <t>can do all refrigeration and incubators as well</t>
  </si>
  <si>
    <t>Sienco Instrument Services Company (American Lab Services)</t>
  </si>
  <si>
    <t>Sabrina.hood@hussmann.com</t>
  </si>
  <si>
    <t>P1 Group</t>
  </si>
  <si>
    <t>lydia.mcelwee@p1group.com</t>
  </si>
  <si>
    <t>Lydia McElwee</t>
  </si>
  <si>
    <t>316-267-3256</t>
  </si>
  <si>
    <t>(904) 778-7773</t>
  </si>
  <si>
    <t>(904) 771-5192</t>
  </si>
  <si>
    <t>(800) 466-1576</t>
  </si>
  <si>
    <t>(727) 573-3525</t>
  </si>
  <si>
    <t>(850) 877-2226</t>
  </si>
  <si>
    <t>(850) 942-4660</t>
  </si>
  <si>
    <t>(770) 426-6678</t>
  </si>
  <si>
    <t>(770) 426-1103</t>
  </si>
  <si>
    <t>(808) 845-4299</t>
  </si>
  <si>
    <t>(808) 841-2578</t>
  </si>
  <si>
    <t>(800) 858-8442</t>
  </si>
  <si>
    <t>(630) 238-0139</t>
  </si>
  <si>
    <t>(765) 742-1080</t>
  </si>
  <si>
    <t>(765) 463-5897</t>
  </si>
  <si>
    <t>(319) 665-3500</t>
  </si>
  <si>
    <t>(319) 665-3515</t>
  </si>
  <si>
    <t>(515) 232-4383</t>
  </si>
  <si>
    <t xml:space="preserve">(515) 382-4157 </t>
  </si>
  <si>
    <t>(816) 842-3414</t>
  </si>
  <si>
    <t>(502) 969-0455</t>
  </si>
  <si>
    <t>(781) 326-1947</t>
  </si>
  <si>
    <t>(816) 842-9506</t>
  </si>
  <si>
    <t>(502) 969-7100</t>
  </si>
  <si>
    <t>514-735-4361, ext 267</t>
  </si>
  <si>
    <t>514-735-2300</t>
  </si>
  <si>
    <t>Nova Scotia</t>
  </si>
  <si>
    <t>Newfoundland</t>
  </si>
  <si>
    <t>ESBE Scientific</t>
  </si>
  <si>
    <t>Tony Murdaca</t>
  </si>
  <si>
    <t>esbe.com</t>
  </si>
  <si>
    <t>Al's Refrigeration</t>
  </si>
  <si>
    <t>Benninks Refrigeration</t>
  </si>
  <si>
    <t>benninks@gmail.com</t>
  </si>
  <si>
    <t>850-432-2214</t>
  </si>
  <si>
    <t>850-434-9214</t>
  </si>
  <si>
    <t xml:space="preserve">Vicky Garrett </t>
  </si>
  <si>
    <t>edk@engmechgroup.com</t>
  </si>
  <si>
    <t>Shields Mechanical</t>
  </si>
  <si>
    <t>Larry Shields</t>
  </si>
  <si>
    <t>l.shields@rogers.com</t>
  </si>
  <si>
    <t>402-315-3118</t>
  </si>
  <si>
    <t>402-861-0682</t>
  </si>
  <si>
    <t>(514) 735-2300</t>
  </si>
  <si>
    <t>jonesrefrigeration@frontier.com</t>
  </si>
  <si>
    <t>800-720-9807</t>
  </si>
  <si>
    <t>Dennis Valade</t>
  </si>
  <si>
    <t>Leigh Ryckman Ultra-Low Refrigeration</t>
  </si>
  <si>
    <t>Technoterm Integrated Services</t>
  </si>
  <si>
    <t>ryckmanultralow@rogers.com</t>
  </si>
  <si>
    <t>cbraun@alertscientific.com, "Scott McLeod" &lt;smcleod@alertscientific.com&gt;,"Mike Connor" &lt;mconnor@alertscientific.com&gt;</t>
  </si>
  <si>
    <t>2068 S Edmonds Drive, Carson City, NV 89701</t>
  </si>
  <si>
    <t>Altar Services</t>
  </si>
  <si>
    <t>(866) 522-3499</t>
  </si>
  <si>
    <t>(408) 245-3866</t>
  </si>
  <si>
    <t>Jeramiah Brown</t>
  </si>
  <si>
    <t>Equipment Service Professionals</t>
  </si>
  <si>
    <t>605-342-4112</t>
  </si>
  <si>
    <t>605-342-7109</t>
  </si>
  <si>
    <t>Jim</t>
  </si>
  <si>
    <t>SAnderson@stgroup.ca</t>
  </si>
  <si>
    <t>PO Box 217- 7 Upton St. Suite 2 Hilton NY 14468</t>
  </si>
  <si>
    <t>(450) 968-1988</t>
  </si>
  <si>
    <t>Yves Dumont</t>
  </si>
  <si>
    <t>Terry Goodison</t>
  </si>
  <si>
    <t>icetravels@aol.com / amanda.hutto@yahoo.com</t>
  </si>
  <si>
    <t>Conroy Refrigeration</t>
  </si>
  <si>
    <t>115 Upham DR, Truro, NS B2N 6W8 Canada</t>
  </si>
  <si>
    <t>902-893-0141</t>
  </si>
  <si>
    <t>902-895-0246</t>
  </si>
  <si>
    <t>wanda@conroyhvac.com</t>
  </si>
  <si>
    <t>Con-Test</t>
  </si>
  <si>
    <t>20-520 Westney Rds, AJAX, ON L1S 6w6</t>
  </si>
  <si>
    <t>905-428-6671</t>
  </si>
  <si>
    <t>905-4287703</t>
  </si>
  <si>
    <t>david@con-test.com / bev@con-test.com</t>
  </si>
  <si>
    <t>320 Canal St, Rapid City, SD 57709</t>
  </si>
  <si>
    <t>104 Havenette Court, Kingsport, TN 37663</t>
  </si>
  <si>
    <t>8008 Quail Creek Road, Nashville, TN 37221</t>
  </si>
  <si>
    <t>2315 Elvis Presley Blvd, Memphis, TN 38106</t>
  </si>
  <si>
    <t>208 Odyssey Lane, Mansfield, TX 76063</t>
  </si>
  <si>
    <t>330 Bedford Street, Dallas, TX 75212</t>
  </si>
  <si>
    <t>11411 Bedford, Houston, TX  77031</t>
  </si>
  <si>
    <t>Hinton Refrigeration</t>
  </si>
  <si>
    <t>1020 Virginia Ln, Oklahoma City, OK 73107</t>
  </si>
  <si>
    <t>405-946-2766</t>
  </si>
  <si>
    <t>418-876-2597</t>
  </si>
  <si>
    <t>2071 Edouard, St Hebert, QC  J4T 1Z9</t>
  </si>
  <si>
    <t>Chris Gorman</t>
  </si>
  <si>
    <t>Ricky</t>
  </si>
  <si>
    <t>http://midmichiganbiomedical.com/</t>
  </si>
  <si>
    <t>www.pricesscientific.com</t>
  </si>
  <si>
    <t>Allen Wood</t>
  </si>
  <si>
    <t>British 
Columbia</t>
  </si>
  <si>
    <t>New 
Brunswick</t>
  </si>
  <si>
    <t>S. Carolina</t>
  </si>
  <si>
    <t>S. Dakota</t>
  </si>
  <si>
    <t>N. Dakota</t>
  </si>
  <si>
    <t>N. Carolina</t>
  </si>
  <si>
    <t xml:space="preserve">chaedwards@qwestoffice.net </t>
  </si>
  <si>
    <t>edref@qwestoffice.net</t>
  </si>
  <si>
    <t>Christine</t>
  </si>
  <si>
    <t>Kevin Klarren</t>
  </si>
  <si>
    <t>a1refrigeration1@ad.com</t>
  </si>
  <si>
    <t xml:space="preserve">Scientific Refrigeration Service </t>
  </si>
  <si>
    <t>service@sss.sanyo.com</t>
  </si>
  <si>
    <t>Steve Burden</t>
  </si>
  <si>
    <t>Automated Heating and Air Conditioning</t>
  </si>
  <si>
    <t>(801) 525-9500</t>
  </si>
  <si>
    <t>(801) 544-5750</t>
  </si>
  <si>
    <t>CMB Technical Inc</t>
  </si>
  <si>
    <t>604-983-2506</t>
  </si>
  <si>
    <t>Enzo Piccolo</t>
  </si>
  <si>
    <t>Los Angeles Cascade</t>
  </si>
  <si>
    <t>101 W 8th Ave, Spokane, WA, 99204</t>
  </si>
  <si>
    <t>303-573-7266</t>
  </si>
  <si>
    <t>George Kalweit</t>
  </si>
  <si>
    <t>Clarence Kalweit</t>
  </si>
  <si>
    <t>www.alscientific.com</t>
  </si>
  <si>
    <t>Mid-Michigan Bio Medical Inc</t>
  </si>
  <si>
    <t>(517) 669-0199</t>
  </si>
  <si>
    <t>ozzie@cryo-tech.net</t>
  </si>
  <si>
    <t>dienhart@dienhartrefrigeration.com</t>
  </si>
  <si>
    <t>2709 North Grand River Avenue, Lansing MI 48906</t>
  </si>
  <si>
    <t>1039 Commecial Park Dr. Suite #2, Pearl, MS 39208</t>
  </si>
  <si>
    <t>(650)873-1933</t>
  </si>
  <si>
    <t>(650)873-1936</t>
  </si>
  <si>
    <t>Michelle Ruiz</t>
  </si>
  <si>
    <t>Scott Gordon</t>
  </si>
  <si>
    <t>Hussman Canada</t>
  </si>
  <si>
    <t>(902)455-9651</t>
  </si>
  <si>
    <t>(902)453-4028</t>
  </si>
  <si>
    <t>Barry Curtis</t>
  </si>
  <si>
    <t>M.Z.M. Environmental Inc.</t>
  </si>
  <si>
    <t>airflowserv@gmail.com</t>
  </si>
  <si>
    <t>kelloggrefrig@prodigy.net</t>
  </si>
  <si>
    <t>3392 Wonderland Rd. South, Bldg 8 / Unit 2, London, ON  N6L 1A7</t>
  </si>
  <si>
    <t>hitchman.chalmers@bellnet.ca</t>
  </si>
  <si>
    <t>Scientific Apparatus Service</t>
  </si>
  <si>
    <t>Owner / Principal</t>
  </si>
  <si>
    <t>COMPANY</t>
  </si>
  <si>
    <t>MAIN CONTACT</t>
  </si>
  <si>
    <t>MAIN E-MAIL</t>
  </si>
  <si>
    <t>BUSINESS E-MAIL</t>
  </si>
  <si>
    <t>WEBSITE</t>
  </si>
  <si>
    <t>(843) 744 3586</t>
  </si>
  <si>
    <t>Frances Hutto</t>
  </si>
  <si>
    <t>(812) 424-5878</t>
  </si>
  <si>
    <t>(812) 426 1267</t>
  </si>
  <si>
    <t>Randy Schmitt</t>
  </si>
  <si>
    <t>randy@schmittrefrigeration.net</t>
  </si>
  <si>
    <t>www.rosetown.net</t>
  </si>
  <si>
    <t>key97@aol.com</t>
  </si>
  <si>
    <t>keystoneenvironmental.net</t>
  </si>
  <si>
    <t>labservice@dmrefrigeration.com</t>
  </si>
  <si>
    <t>Scientific Services Plus</t>
  </si>
  <si>
    <t>262-245-5481</t>
  </si>
  <si>
    <t>262-245-6678</t>
  </si>
  <si>
    <t>sdrago@emcorbetlem.com / service@emcorbetlem.com</t>
  </si>
  <si>
    <t>Sarah Drago</t>
  </si>
  <si>
    <t>mbertolani@emcorbetlem.com</t>
  </si>
  <si>
    <t>www.emcorbetlem.com</t>
  </si>
  <si>
    <t>Cryotech</t>
  </si>
  <si>
    <t>514-992-4533</t>
  </si>
  <si>
    <t>450-466-1732</t>
  </si>
  <si>
    <t>Supra Scientific</t>
  </si>
  <si>
    <t>206 E. Whitney Ave, Louisville, KY 40214</t>
  </si>
  <si>
    <t>Brian Sampson</t>
  </si>
  <si>
    <t>brian@ashersrefrig.com</t>
  </si>
  <si>
    <t>prices@pricesscientific.com</t>
  </si>
  <si>
    <t>(504) 469-1367</t>
  </si>
  <si>
    <t>257 Cobblestone Circle
Red Oak, TX   75154</t>
  </si>
  <si>
    <t>Ted  Kuczarski</t>
  </si>
  <si>
    <t>Greg Gandy</t>
  </si>
  <si>
    <t>Laurie Cooper</t>
  </si>
  <si>
    <t>9746 27th Avenue, EDMONTON, AB  T6N 1B2</t>
  </si>
  <si>
    <t>1532 Hill Street, Berlin VT 05677</t>
  </si>
  <si>
    <t>Tony Gandy</t>
  </si>
  <si>
    <t>423-677-5608</t>
  </si>
  <si>
    <t>greg@odellservice.com</t>
  </si>
  <si>
    <t>www.odellservice.com</t>
  </si>
  <si>
    <t>1314 24th St, Kenner, LA 70062</t>
  </si>
  <si>
    <t>202 Milton St Ste 101, Dedham, MA 02026</t>
  </si>
  <si>
    <t>70 Finnell Drive, Suite 11, Weymouth, MA 02188</t>
  </si>
  <si>
    <t>one Lakeshore Rd, Natick, MA 01760</t>
  </si>
  <si>
    <t>1143 Taft St, Rockville, MD 20850</t>
  </si>
  <si>
    <t>120 N Langley Rd Ste 111, Glen Burnie, MD 21061</t>
  </si>
  <si>
    <t>4363 S. Old US-23, Brighton, MI, 48114</t>
  </si>
  <si>
    <t>Dan Whitter</t>
  </si>
  <si>
    <t>360 Keltic Drive, Cape Bretton, NS B1R 1V7</t>
  </si>
  <si>
    <t>80 McPherson Street, Markham, ON L3R 3V6</t>
  </si>
  <si>
    <t>70 Crockford Blvd, Toronto, ON M1R 3C3</t>
  </si>
  <si>
    <t>115 Midpark Rd Unit 4, London, ON N6N 1B2</t>
  </si>
  <si>
    <t>35 McCleary Court Unit 9, Concord, ON L4K 3Y9</t>
  </si>
  <si>
    <t>Mr C refrigeration</t>
  </si>
  <si>
    <t>149 Briar Hill Dr., Zelienople, PA 16063</t>
  </si>
  <si>
    <t>866-819-8142</t>
  </si>
  <si>
    <t>yellowheadrefrigeration@hotmail.com</t>
  </si>
  <si>
    <t>509-338-4594</t>
  </si>
  <si>
    <t>509-332-5892</t>
  </si>
  <si>
    <t>Kellog Refrigeration Inc</t>
  </si>
  <si>
    <t>James Scott</t>
  </si>
  <si>
    <t>www.cascadescientific.com</t>
  </si>
  <si>
    <t>romsmith@cascadesci.com</t>
  </si>
  <si>
    <t>Asher's Commercial Refrigeration</t>
  </si>
  <si>
    <t>781-326-1947</t>
  </si>
  <si>
    <t>810-227-5130</t>
  </si>
  <si>
    <t>Patrick Gonzales</t>
  </si>
  <si>
    <t>info@mzmenvironmental.com</t>
  </si>
  <si>
    <t>517-321-3400</t>
  </si>
  <si>
    <t>7848 Silverton Ave. Suite F,  San Diego, CA 92126</t>
  </si>
  <si>
    <t>Afoti@sharperefrigeration.com / jsharpe@sharperefrigeration.com</t>
  </si>
  <si>
    <t>rmorris@mmccontractors.com</t>
  </si>
  <si>
    <t>Jacqueline Locarnini</t>
  </si>
  <si>
    <t>Vermont Heating &amp; Ventilating</t>
  </si>
  <si>
    <t>802-655-8805</t>
  </si>
  <si>
    <t>313 Corey Way,           South San Francisco, CA 94080</t>
  </si>
  <si>
    <t>Larry@frontier-mechanical.ca and Kristin@frontier-mechanical.ca</t>
  </si>
  <si>
    <t>pjbish@centurylink.net</t>
  </si>
  <si>
    <t>(513) 271-4676</t>
  </si>
  <si>
    <t>Capital Environmental</t>
  </si>
  <si>
    <t>7870 Rue Fleuricourt, St Leonard, QC, H1R 2L3</t>
  </si>
  <si>
    <t>Domenico Ruffolo/ Frank Ruffolo</t>
  </si>
  <si>
    <t>1661 Michigan Ave, Virginia Beach, VA 23454</t>
  </si>
  <si>
    <t>Aslan Electrical Plumbing Gas Fitting Refrigeration &amp; Sheetmetal</t>
  </si>
  <si>
    <t>2210 11th Ave, Vernon, BC V1T 7X8</t>
  </si>
  <si>
    <t xml:space="preserve"> 250-549-4444</t>
  </si>
  <si>
    <t>Scott Camp</t>
  </si>
  <si>
    <t>Precision Mechanical</t>
  </si>
  <si>
    <t>Foster Refrigeration</t>
  </si>
  <si>
    <t>(250) 475-0500</t>
  </si>
  <si>
    <t>Airflow Services (See Notes!)</t>
  </si>
  <si>
    <t>Frontier Refrigeration</t>
  </si>
  <si>
    <t>(403)252-1715</t>
  </si>
  <si>
    <t>(800) 268-2056</t>
  </si>
  <si>
    <t>Schmitt Refrigeration</t>
  </si>
  <si>
    <t>Raelene</t>
  </si>
  <si>
    <t>Black and MacDonald</t>
  </si>
  <si>
    <t>(519) 681-4801</t>
  </si>
  <si>
    <t>10600 Colonel Glenn Rd .
Suite 200
Little Rock, AR 72204</t>
  </si>
  <si>
    <t xml:space="preserve">Johnson Controls </t>
  </si>
  <si>
    <t>501-224-5580</t>
  </si>
  <si>
    <t xml:space="preserve">Closed shop. </t>
  </si>
  <si>
    <t>16511 Burke lane, Huntington Beach, CA 92647</t>
  </si>
  <si>
    <t>6712 N Franklin Ave, Loveland CO 80538</t>
  </si>
  <si>
    <t>16084 E Fair Avenue, Centennial, CO 80016</t>
  </si>
  <si>
    <t>4965 Iris Street, Wheat Ridge, CO 80033</t>
  </si>
  <si>
    <t>469 School Street, East Hartford, CT 06108</t>
  </si>
  <si>
    <t>2034 Thomas Street, Hollywood, FL 33020</t>
  </si>
  <si>
    <t>4992 Maybank Way, Jacksonville, FL 32225</t>
  </si>
  <si>
    <t>4823 SW 75 Ave, Miami, FL 33155</t>
  </si>
  <si>
    <t>6900 Phillips Hwy, Suite 50, Jacksonville, FL 32216</t>
  </si>
  <si>
    <t>2101 Town Street, Pensicola, FL 32523</t>
  </si>
  <si>
    <t>4020 Woodville Hwy., Talahassee, FL 32311</t>
  </si>
  <si>
    <t>4181  116th Terrace North, Clearwater, FL 33762</t>
  </si>
  <si>
    <t>Rutan Refrigeration</t>
  </si>
  <si>
    <t>3148 OIHANASTREET BAY 14, LIHUE, HI 96766</t>
  </si>
  <si>
    <t>808-245-8579</t>
  </si>
  <si>
    <t>808-332-8430</t>
  </si>
  <si>
    <t>3115 Long Lake Rd.
Saint Paul, MN 55113</t>
  </si>
  <si>
    <t>Sharpe Refrigeration</t>
  </si>
  <si>
    <t>Justin Sharpe</t>
  </si>
  <si>
    <t>858-586-9200</t>
  </si>
  <si>
    <t>Los Angeles</t>
  </si>
  <si>
    <t>2109 Double Oak Drive, Hillsborough, NC 27278</t>
  </si>
  <si>
    <t>160 8th Avenue NW, West Fargo, ND 58078</t>
  </si>
  <si>
    <t>311 North 9th St Suite 151, Bismarck, ND 58501</t>
  </si>
  <si>
    <t>683 East 200th Street, Cleveland, OH 44119</t>
  </si>
  <si>
    <t>12604 Ashville Pike, Ashville, OH 43103</t>
  </si>
  <si>
    <t>107 Marrietta St.  (Cincinnati - Columbus), Bermen, OH 43107</t>
  </si>
  <si>
    <t>448 Park Place, Berea, OH 44017</t>
  </si>
  <si>
    <t>10901 E. Marshall St., Tulsa, OK 74116</t>
  </si>
  <si>
    <t>4608 N. Cooper Ave., Oklahoma City, OK 73118</t>
  </si>
  <si>
    <t>2857 NE 6th St. , Gresham, OR 97030</t>
  </si>
  <si>
    <t>2945 NE Argyle Street, Portland, OR 97211</t>
  </si>
  <si>
    <t>Absolute Refrigeration</t>
  </si>
  <si>
    <t>www.airflowlab.com</t>
  </si>
  <si>
    <t>www.crosstownmech.com</t>
  </si>
  <si>
    <t>BKelly@rmbcoinc.com         /        pschultz@rmbcoinc.com</t>
  </si>
  <si>
    <t>cliffordcrise@hotmail.com</t>
  </si>
  <si>
    <t>DAVID FREEMAN</t>
  </si>
  <si>
    <t xml:space="preserve">Main Office &gt;4719 S. Main, Stafford, TX 77477  </t>
  </si>
  <si>
    <t>210-517-1644</t>
  </si>
  <si>
    <t>thomas@srsonline.com/ thomasboyce1@yahoo.com</t>
  </si>
  <si>
    <t>Thomas Boyce Jr</t>
  </si>
  <si>
    <t>thomas@srsonline.com</t>
  </si>
  <si>
    <t>Cryostar Industries</t>
  </si>
  <si>
    <t>217 Kozley Road
Tolland, CT 06084</t>
  </si>
  <si>
    <t>Kuiper Appliance Services</t>
  </si>
  <si>
    <t>1316 4th Ave SE, Watertown SD 57201</t>
  </si>
  <si>
    <t>605-886-2968</t>
  </si>
  <si>
    <t>605-882-2404</t>
  </si>
  <si>
    <t>Wyatt Kuiper</t>
  </si>
  <si>
    <t>jameskuiper@msn.com</t>
  </si>
  <si>
    <t>205 Trace Way, Odenville, AL 35120</t>
  </si>
  <si>
    <t>ashley@dmrefrigeration.com / labservice@dmrefrigeration.com</t>
  </si>
  <si>
    <t>cindycapasso@powrsave.com</t>
  </si>
  <si>
    <t>800-743-0747</t>
  </si>
  <si>
    <t>callcenter@southern-air.com</t>
  </si>
  <si>
    <t>CRM - Certified Refrigeration &amp; Mechanical</t>
  </si>
  <si>
    <t>305-266-9758</t>
  </si>
  <si>
    <t>company@redriverrefrig.com</t>
  </si>
  <si>
    <t>Emcor / Walker J Walker</t>
  </si>
  <si>
    <t>6045 E. Shelby Dr. #3, Memphis, TN 38141</t>
  </si>
  <si>
    <t>901-493-3027</t>
  </si>
  <si>
    <t>901-368-1500</t>
  </si>
  <si>
    <t>Alan Collums Operation Manager</t>
  </si>
  <si>
    <t>alan.collums@walkerjwalker.com</t>
  </si>
  <si>
    <t>walkerservice@emcorgroup.com</t>
  </si>
  <si>
    <t>Warran Graham</t>
  </si>
  <si>
    <t>608-274-6890</t>
  </si>
  <si>
    <t>608-274-6894</t>
  </si>
  <si>
    <t>wgraham@crmwi.com (account Manager) / jschaub@crmwi.com (Service Mgr)</t>
  </si>
  <si>
    <t>service@crmwi.net</t>
  </si>
  <si>
    <t>(MAIN OFF) 5817 FEMRITE DR,                             Madison, WI 53718</t>
  </si>
  <si>
    <t>3806 Smith Ave,                   Everett, WA 98201</t>
  </si>
  <si>
    <t>B Doucet Lab Services</t>
  </si>
  <si>
    <t>115 Bufflehead Way, Ottawa, ON   K1T0G3</t>
  </si>
  <si>
    <t>service@bdls.ca</t>
  </si>
  <si>
    <t>Christian Doucet</t>
  </si>
  <si>
    <t>cdoucet@bdls.ca</t>
  </si>
  <si>
    <t>613-884-7345</t>
  </si>
  <si>
    <r>
      <t>DO NOT USE HAS HAS BEEN PUSHING SALES FOR SHELDON INCUBATORS</t>
    </r>
    <r>
      <rPr>
        <b/>
        <strike/>
        <sz val="10"/>
        <rFont val="Arial"/>
        <family val="2"/>
      </rPr>
      <t xml:space="preserve">  use for incubators in LA area, Sheldon trained with incubator experience </t>
    </r>
  </si>
  <si>
    <t>Inter-Mountain Biomedical (Wrong address??)</t>
  </si>
  <si>
    <r>
      <t xml:space="preserve">SHIP PARTS TO </t>
    </r>
    <r>
      <rPr>
        <b/>
        <i/>
        <u val="single"/>
        <sz val="10"/>
        <rFont val="Arial"/>
        <family val="2"/>
      </rPr>
      <t>541 WEST 9560 SOUTH, SANDY, UT 84070</t>
    </r>
  </si>
  <si>
    <r>
      <t>Equi-Lab Inc.  (1st</t>
    </r>
    <r>
      <rPr>
        <b/>
        <sz val="8"/>
        <rFont val="Arial"/>
        <family val="2"/>
      </rPr>
      <t xml:space="preserve"> choice for Incubators; Quebec)</t>
    </r>
  </si>
  <si>
    <t>PHCNA Service</t>
  </si>
  <si>
    <t>MMC Contractors</t>
  </si>
  <si>
    <t>INCUBATORS</t>
  </si>
  <si>
    <t>Equipment or Areas covered and other Notes</t>
  </si>
  <si>
    <t>San Diego Area. Will go up to Los Angeles</t>
  </si>
  <si>
    <t>San Diego to South LA trained both refrigeration and incubators</t>
  </si>
  <si>
    <t>Sacremento Area, Davis, Fairfield, Stockton, Yuba, and farther</t>
  </si>
  <si>
    <t>Los Angeles and North of LA.</t>
  </si>
  <si>
    <t>BAY AREA, Davis to San Jose</t>
  </si>
  <si>
    <t xml:space="preserve">Refrigeration </t>
  </si>
  <si>
    <t>Birmingham and surrounding areas</t>
  </si>
  <si>
    <t>Phoenix and Surrounding Areas</t>
  </si>
  <si>
    <t>Little Rock and surrounding Areas</t>
  </si>
  <si>
    <t>Fayetteville and Surrounding Areas</t>
  </si>
  <si>
    <t>Denver and Surrounding Areas</t>
  </si>
  <si>
    <t>Denver and Surrounding Areas Incubators mostly</t>
  </si>
  <si>
    <t>All of CT</t>
  </si>
  <si>
    <t>Miami and Surrounding Area, Will go any where in FL as needed</t>
  </si>
  <si>
    <t>Jacksonville Area</t>
  </si>
  <si>
    <t>Miami and Surrounding Area</t>
  </si>
  <si>
    <t>Pensicola and surrounding Area</t>
  </si>
  <si>
    <t>Talahassee and Surrounding Area</t>
  </si>
  <si>
    <t>Clearwater and Surrounding area like Tampa</t>
  </si>
  <si>
    <t>All of Georgia</t>
  </si>
  <si>
    <t>All equipment</t>
  </si>
  <si>
    <t>Regular refrigeration, No ULT Training</t>
  </si>
  <si>
    <t xml:space="preserve">Boise Refrigeration Service Company </t>
  </si>
  <si>
    <t>208-344-0709</t>
  </si>
  <si>
    <t>202 W. 39th St , Boise, ID 83714</t>
  </si>
  <si>
    <t>Servicing the Tri State area on all brands of ULT, Refrigeration and Incubation.</t>
  </si>
  <si>
    <t>service@phcna.panasonic.com</t>
  </si>
  <si>
    <t>jacque@southeastscientific.com     / Jon@southeastscientific.com</t>
  </si>
  <si>
    <t>Bloomington IN area and south</t>
  </si>
  <si>
    <t>Indianapolis and Surrounding Areas</t>
  </si>
  <si>
    <t>EVANSVILLE AND SURROUNDING AREA</t>
  </si>
  <si>
    <t>LAFAYETTE AND INDY AREA</t>
  </si>
  <si>
    <t xml:space="preserve">IOWA City and surrounding areas. </t>
  </si>
  <si>
    <t>Multiple Branches for Refrigeration Not ULT</t>
  </si>
  <si>
    <t>Not ULT near Nevada IA</t>
  </si>
  <si>
    <t>Kansas City and Surrounding Areas</t>
  </si>
  <si>
    <t>They have branches all over Only some do ULT Kansas Kansas City: (913) 529-5300
Lawrence, KS: (785) 843-2910
Topeka, KS: (785) 235-5331
Wichita, KS: (316) 267-3256
Las Vegas, NV: (702) 270-4432
Joplin, MO: (417) 626-7888
St. Joseph, MO: (816) 233-3305
Des Moines, IA: (866) 885-5123</t>
  </si>
  <si>
    <t>Parts of OH and Parts of PA</t>
  </si>
  <si>
    <t>Can do all pieces of equipment. Can do Univ of KY , Louisville KY and Cincinatti OH</t>
  </si>
  <si>
    <t xml:space="preserve">Louisville and surrounding area. </t>
  </si>
  <si>
    <t xml:space="preserve">All pieces of equipment. </t>
  </si>
  <si>
    <t>Refrigeration not ULT</t>
  </si>
  <si>
    <t>All Equipment. All of Boston up to Maine.</t>
  </si>
  <si>
    <t>Boston area all equipment</t>
  </si>
  <si>
    <t xml:space="preserve"> 7977 Cessna Avenue
Gaithersburg, MD 20879</t>
  </si>
  <si>
    <t xml:space="preserve">All Equipment. All of Maryland, all of DC, Parts of Virginia. </t>
  </si>
  <si>
    <t>Refrigeration and ULT</t>
  </si>
  <si>
    <t>All Equipment does all of MI and Northwest OH</t>
  </si>
  <si>
    <t>All Equipment, All of Minnesota and parts of Western WI.</t>
  </si>
  <si>
    <t>All Equipment</t>
  </si>
  <si>
    <t>All Equipment, Kansas City and Surrounding Area</t>
  </si>
  <si>
    <t>All Equipment. St Louis and Surrounding Area</t>
  </si>
  <si>
    <t>All Equipment. Kansas City and Surrounding area</t>
  </si>
  <si>
    <t xml:space="preserve">No Refrigeration. </t>
  </si>
  <si>
    <t>.Lincold and surrounding areas.  Refrigeration and ULT</t>
  </si>
  <si>
    <t>7500 D Street  Omaha, NE 68124 /  3133 N 33rd St  Lincoln, NE 68504 / 1201 Allen Dr Box 178   Grand Island, NE 68803</t>
  </si>
  <si>
    <t>Multiple Branches. Refrigeration</t>
  </si>
  <si>
    <t>All equipment. Mass. To Maine.</t>
  </si>
  <si>
    <t>All equipment, Does Eastern PA and NJ</t>
  </si>
  <si>
    <t>Northern NJ, Refrigeration and ULT</t>
  </si>
  <si>
    <t>Refrigeration and Incubators</t>
  </si>
  <si>
    <t>Incbuatrors or Autoclaves. No refrigeration.</t>
  </si>
  <si>
    <t>Refrigeration, ULT</t>
  </si>
  <si>
    <t>Icubators</t>
  </si>
  <si>
    <t xml:space="preserve">Protech Services </t>
  </si>
  <si>
    <t>All Equipment, NYC, all Bouroughs</t>
  </si>
  <si>
    <t xml:space="preserve"> Long island and  NYC to ALBANY, Will do work in Albany.  Has Branch in CT</t>
  </si>
  <si>
    <t>All equipment. Buffalo and Surrounding Areas</t>
  </si>
  <si>
    <t>All Equipment Rochester Area.</t>
  </si>
  <si>
    <t>Refrigeration and ULT Buffalo Area</t>
  </si>
  <si>
    <t>All equipment Northern NY</t>
  </si>
  <si>
    <t>Refrigeration. Near Syracuse</t>
  </si>
  <si>
    <t>All equipment Rochester Area.</t>
  </si>
  <si>
    <t>ALL EQUIPMENT, ALL OF NC AND PARTS OF SC</t>
  </si>
  <si>
    <t>All Equipment, all of ND</t>
  </si>
  <si>
    <t>Refrigeration and ULT, Cleveland Area.</t>
  </si>
  <si>
    <t>ALL EQUIPMENT CINCINATTI AND SOUTHERN OHIO</t>
  </si>
  <si>
    <t>ALL EQUIPMENT CENTRAL OHIO</t>
  </si>
  <si>
    <t>Incubators. Cleveland Area eastern Ohio and western PA</t>
  </si>
  <si>
    <t>Cleveland area does Incubators, other areas of the state refrigeration</t>
  </si>
  <si>
    <t xml:space="preserve">ALL EQUIPMENT </t>
  </si>
  <si>
    <t>Refrigeration ULT</t>
  </si>
  <si>
    <t xml:space="preserve">Hussman Services Corporation (Dallas)    </t>
  </si>
  <si>
    <t>Gregory.Gandy@hussmann.com</t>
  </si>
  <si>
    <t xml:space="preserve"> 1320 Howard Dr. DEL CITY, OK 73115 </t>
  </si>
  <si>
    <t>ALL EQUPMENT OKC AREA</t>
  </si>
  <si>
    <t>Greg Gandy 405-812-6996</t>
  </si>
  <si>
    <t>469-322-6328</t>
  </si>
  <si>
    <t>Serv Mgr Brian O'Quinn brian.oquinn@hussmann.com</t>
  </si>
  <si>
    <t>hsm.service@hussman.com</t>
  </si>
  <si>
    <t>ALL EQUIPMENT GOES DOWN TO OREGON FOR CERTAIN ACCOUTNS AND CAN TIE IN WITH OTHER CALLS</t>
  </si>
  <si>
    <t>REFRIGEERATION AND ULT</t>
  </si>
  <si>
    <t>ALL EQUIPMENT</t>
  </si>
  <si>
    <t>ALL EQUIPMENT, EASTERN PA AND NJ</t>
  </si>
  <si>
    <t>ALL EQUIPMENT. CENTRAL TO WESTERN PA</t>
  </si>
  <si>
    <t>REFRIGERATION AND ULT</t>
  </si>
  <si>
    <t>WESTERN PA INCUBATORS</t>
  </si>
  <si>
    <t>ALL EQUIPMENT, WESTERN PA</t>
  </si>
  <si>
    <t>ALL EQUIPMENT RHODE ISLAND</t>
  </si>
  <si>
    <t>ALL EQUIPMENT ALL OF NC TO SC</t>
  </si>
  <si>
    <t>REFRIGERATION</t>
  </si>
  <si>
    <t>REFRIGERATION AND ULT ALL OF SD</t>
  </si>
  <si>
    <t>REFRIGERATION, ALL OF SD</t>
  </si>
  <si>
    <t>REFRIGERATION NOT ULT</t>
  </si>
  <si>
    <t>INCUBATORS ONLY</t>
  </si>
  <si>
    <t>San Antonio  &gt;&gt; 9919 Wagon Train, Converse Texas 78109</t>
  </si>
  <si>
    <t>DS MECHANICAL</t>
  </si>
  <si>
    <t>ALL EQUIPMENT DALLAS FTW AREA</t>
  </si>
  <si>
    <t>INCBUATORS W VIRGINIA, EASTERN OH, WESTERN PA</t>
  </si>
  <si>
    <t>REFRIGERATION AND INCUBATORS NOT ULT</t>
  </si>
  <si>
    <t>ALL EQUIPMENT, IL , WI, IN</t>
  </si>
  <si>
    <t>REFRIGERATION INCUBATORS</t>
  </si>
  <si>
    <t>REFRIGERATION AND INCUBATORS</t>
  </si>
  <si>
    <t>ALL EQUPMENT</t>
  </si>
  <si>
    <t xml:space="preserve">70 Silton Rd
Unit 17
Woodbridge, On. L4L 8B9
</t>
  </si>
  <si>
    <t xml:space="preserve">INCUBATORS </t>
  </si>
  <si>
    <t>INCUBATORS/ AUTOCLAVES</t>
  </si>
  <si>
    <t>INCUBATORS  / AUTOCLAVES</t>
  </si>
  <si>
    <t xml:space="preserve">ALL EQUIPMENT, GOES UP TO RIMOUSKY </t>
  </si>
  <si>
    <t>STATE</t>
  </si>
  <si>
    <t>SERVICE PROVIDERS</t>
  </si>
  <si>
    <t>Mark Petrovic</t>
  </si>
  <si>
    <t>mpetrovic@esbe.com</t>
  </si>
  <si>
    <t xml:space="preserve">Kerndt Biomedical </t>
  </si>
  <si>
    <t>Thermal Precision LLC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</si>
</sst>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[$-409]mmm\-yy;@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0"/>
      <color indexed="63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8.5"/>
      <color indexed="63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trike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trike/>
      <sz val="10"/>
      <name val="Arial"/>
      <family val="2"/>
    </font>
    <font>
      <b/>
      <sz val="10"/>
      <name val="Inherit"/>
      <family val="0"/>
    </font>
    <font>
      <sz val="11"/>
      <name val="Comic Sans MS"/>
      <family val="4"/>
    </font>
    <font>
      <b/>
      <i/>
      <u val="single"/>
      <sz val="10"/>
      <name val="Arial"/>
      <family val="2"/>
    </font>
    <font>
      <b/>
      <sz val="12"/>
      <name val="Century Schoolbook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2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53" applyFont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 wrapText="1" shrinkToFit="1"/>
    </xf>
    <xf numFmtId="0" fontId="11" fillId="32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" fillId="34" borderId="13" xfId="0" applyFont="1" applyFill="1" applyBorder="1" applyAlignment="1">
      <alignment wrapText="1" shrinkToFit="1"/>
    </xf>
    <xf numFmtId="0" fontId="10" fillId="0" borderId="0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 shrinkToFi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6" fillId="0" borderId="0" xfId="53" applyFont="1" applyAlignment="1" applyProtection="1">
      <alignment horizontal="center" wrapText="1"/>
      <protection/>
    </xf>
    <xf numFmtId="49" fontId="9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6" fillId="0" borderId="14" xfId="53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 wrapText="1" shrinkToFi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1" fillId="32" borderId="0" xfId="0" applyFont="1" applyFill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justify" wrapText="1"/>
      <protection locked="0"/>
    </xf>
    <xf numFmtId="0" fontId="0" fillId="0" borderId="0" xfId="53" applyFont="1" applyAlignment="1" applyProtection="1">
      <alignment horizontal="center" wrapText="1"/>
      <protection/>
    </xf>
    <xf numFmtId="0" fontId="16" fillId="0" borderId="0" xfId="53" applyFont="1" applyFill="1" applyAlignment="1" applyProtection="1">
      <alignment horizontal="center"/>
      <protection/>
    </xf>
    <xf numFmtId="0" fontId="16" fillId="0" borderId="0" xfId="53" applyFont="1" applyFill="1" applyAlignment="1" applyProtection="1">
      <alignment horizontal="center" wrapText="1"/>
      <protection/>
    </xf>
    <xf numFmtId="0" fontId="18" fillId="0" borderId="0" xfId="53" applyFont="1" applyAlignment="1" applyProtection="1">
      <alignment horizontal="center" wrapText="1"/>
      <protection/>
    </xf>
    <xf numFmtId="0" fontId="19" fillId="0" borderId="0" xfId="0" applyFont="1" applyAlignment="1">
      <alignment horizontal="center" wrapText="1"/>
    </xf>
    <xf numFmtId="0" fontId="20" fillId="0" borderId="0" xfId="53" applyFont="1" applyAlignment="1" applyProtection="1">
      <alignment horizontal="center" wrapText="1"/>
      <protection/>
    </xf>
    <xf numFmtId="0" fontId="21" fillId="0" borderId="0" xfId="0" applyFont="1" applyBorder="1" applyAlignment="1">
      <alignment horizontal="center" wrapText="1" shrinkToFit="1"/>
    </xf>
    <xf numFmtId="0" fontId="2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53" applyFont="1" applyAlignment="1" applyProtection="1">
      <alignment/>
      <protection/>
    </xf>
    <xf numFmtId="0" fontId="1" fillId="33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 shrinkToFit="1"/>
    </xf>
    <xf numFmtId="0" fontId="6" fillId="0" borderId="0" xfId="0" applyFont="1" applyFill="1" applyAlignment="1">
      <alignment horizontal="center" wrapText="1"/>
    </xf>
    <xf numFmtId="0" fontId="16" fillId="0" borderId="0" xfId="53" applyFont="1" applyAlignment="1" applyProtection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6" fillId="0" borderId="0" xfId="53" applyFont="1" applyFill="1" applyAlignment="1" applyProtection="1">
      <alignment horizontal="center" wrapText="1"/>
      <protection/>
    </xf>
    <xf numFmtId="0" fontId="16" fillId="0" borderId="0" xfId="53" applyFont="1" applyAlignment="1" applyProtection="1">
      <alignment vertical="center"/>
      <protection/>
    </xf>
    <xf numFmtId="0" fontId="0" fillId="0" borderId="16" xfId="57" applyFont="1" applyFill="1" applyBorder="1" applyAlignment="1">
      <alignment horizontal="center" wrapText="1"/>
      <protection/>
    </xf>
    <xf numFmtId="0" fontId="10" fillId="0" borderId="0" xfId="53" applyFont="1" applyAlignment="1" applyProtection="1">
      <alignment horizontal="center" wrapText="1"/>
      <protection/>
    </xf>
    <xf numFmtId="0" fontId="24" fillId="0" borderId="0" xfId="0" applyFont="1" applyAlignment="1">
      <alignment horizontal="center" wrapText="1"/>
    </xf>
    <xf numFmtId="0" fontId="0" fillId="0" borderId="14" xfId="57" applyFont="1" applyFill="1" applyBorder="1" applyAlignment="1">
      <alignment horizontal="center" wrapText="1"/>
      <protection/>
    </xf>
    <xf numFmtId="0" fontId="16" fillId="0" borderId="17" xfId="53" applyFont="1" applyBorder="1" applyAlignment="1" applyProtection="1">
      <alignment/>
      <protection/>
    </xf>
    <xf numFmtId="0" fontId="1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35" borderId="18" xfId="0" applyFont="1" applyFill="1" applyBorder="1" applyAlignment="1">
      <alignment horizontal="left" wrapText="1"/>
    </xf>
    <xf numFmtId="0" fontId="16" fillId="0" borderId="0" xfId="53" applyFont="1" applyBorder="1" applyAlignment="1" applyProtection="1">
      <alignment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25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kesref@gci.net" TargetMode="External" /><Relationship Id="rId2" Type="http://schemas.openxmlformats.org/officeDocument/2006/relationships/hyperlink" Target="mailto:ryanmech@yahoo.com" TargetMode="External" /><Relationship Id="rId3" Type="http://schemas.openxmlformats.org/officeDocument/2006/relationships/hyperlink" Target="mailto:info@crosstownmech.com" TargetMode="External" /><Relationship Id="rId4" Type="http://schemas.openxmlformats.org/officeDocument/2006/relationships/hyperlink" Target="mailto:service@acelabsystems.com" TargetMode="External" /><Relationship Id="rId5" Type="http://schemas.openxmlformats.org/officeDocument/2006/relationships/hyperlink" Target="mailto:service@sss.sanyo.com" TargetMode="External" /><Relationship Id="rId6" Type="http://schemas.openxmlformats.org/officeDocument/2006/relationships/hyperlink" Target="mailto:cbelisle@primecare.org" TargetMode="External" /><Relationship Id="rId7" Type="http://schemas.openxmlformats.org/officeDocument/2006/relationships/hyperlink" Target="mailto:brian@ashersrefrig.com" TargetMode="External" /><Relationship Id="rId8" Type="http://schemas.openxmlformats.org/officeDocument/2006/relationships/hyperlink" Target="mailto:prices@pricesscientific.com" TargetMode="External" /><Relationship Id="rId9" Type="http://schemas.openxmlformats.org/officeDocument/2006/relationships/hyperlink" Target="mailto:hayser@verizon.net" TargetMode="External" /><Relationship Id="rId10" Type="http://schemas.openxmlformats.org/officeDocument/2006/relationships/hyperlink" Target="mailto:service@losangelescascade.com" TargetMode="External" /><Relationship Id="rId11" Type="http://schemas.openxmlformats.org/officeDocument/2006/relationships/hyperlink" Target="mailto:service@merco.biz" TargetMode="External" /><Relationship Id="rId12" Type="http://schemas.openxmlformats.org/officeDocument/2006/relationships/hyperlink" Target="http://www.merco.biz/" TargetMode="External" /><Relationship Id="rId13" Type="http://schemas.openxmlformats.org/officeDocument/2006/relationships/hyperlink" Target="http://www.alscientific.com/" TargetMode="External" /><Relationship Id="rId14" Type="http://schemas.openxmlformats.org/officeDocument/2006/relationships/hyperlink" Target="http://www.pricesscientific.com/" TargetMode="External" /><Relationship Id="rId15" Type="http://schemas.openxmlformats.org/officeDocument/2006/relationships/hyperlink" Target="mailto:allanmedical@netscape.net" TargetMode="External" /><Relationship Id="rId16" Type="http://schemas.openxmlformats.org/officeDocument/2006/relationships/hyperlink" Target="mailto:cleblond@telus.net" TargetMode="External" /><Relationship Id="rId17" Type="http://schemas.openxmlformats.org/officeDocument/2006/relationships/hyperlink" Target="mailto:cleblond@telus.net" TargetMode="External" /><Relationship Id="rId18" Type="http://schemas.openxmlformats.org/officeDocument/2006/relationships/hyperlink" Target="http://www.airflowlab.com/" TargetMode="External" /><Relationship Id="rId19" Type="http://schemas.openxmlformats.org/officeDocument/2006/relationships/hyperlink" Target="mailto:rchan@cryostarindustries.com" TargetMode="External" /><Relationship Id="rId20" Type="http://schemas.openxmlformats.org/officeDocument/2006/relationships/hyperlink" Target="http://www.crosstownmech.com/" TargetMode="External" /><Relationship Id="rId21" Type="http://schemas.openxmlformats.org/officeDocument/2006/relationships/hyperlink" Target="mailto:pat@crosstownmech.com" TargetMode="External" /><Relationship Id="rId22" Type="http://schemas.openxmlformats.org/officeDocument/2006/relationships/hyperlink" Target="mailto:powrsave@aol.com" TargetMode="External" /><Relationship Id="rId23" Type="http://schemas.openxmlformats.org/officeDocument/2006/relationships/hyperlink" Target="mailto:roccoinzalaco@aol.com" TargetMode="External" /><Relationship Id="rId24" Type="http://schemas.openxmlformats.org/officeDocument/2006/relationships/hyperlink" Target="mailto:service@air-eze.com" TargetMode="External" /><Relationship Id="rId25" Type="http://schemas.openxmlformats.org/officeDocument/2006/relationships/hyperlink" Target="http://www.air-eze.com/" TargetMode="External" /><Relationship Id="rId26" Type="http://schemas.openxmlformats.org/officeDocument/2006/relationships/hyperlink" Target="mailto:Service@air-eze.com" TargetMode="External" /><Relationship Id="rId27" Type="http://schemas.openxmlformats.org/officeDocument/2006/relationships/hyperlink" Target="mailto:claudio@macadiagnostics.ca" TargetMode="External" /><Relationship Id="rId28" Type="http://schemas.openxmlformats.org/officeDocument/2006/relationships/hyperlink" Target="mailto:claudio@macadiagnostics.ca" TargetMode="External" /><Relationship Id="rId29" Type="http://schemas.openxmlformats.org/officeDocument/2006/relationships/hyperlink" Target="http://www.macadiagnostics.com/" TargetMode="External" /><Relationship Id="rId30" Type="http://schemas.openxmlformats.org/officeDocument/2006/relationships/hyperlink" Target="http://www.rmbcoinc.com/" TargetMode="External" /><Relationship Id="rId31" Type="http://schemas.openxmlformats.org/officeDocument/2006/relationships/hyperlink" Target="mailto:bkelly@rmbcoinc.com" TargetMode="External" /><Relationship Id="rId32" Type="http://schemas.openxmlformats.org/officeDocument/2006/relationships/hyperlink" Target="http://www.rosetown.net/" TargetMode="External" /><Relationship Id="rId33" Type="http://schemas.openxmlformats.org/officeDocument/2006/relationships/hyperlink" Target="mailto:genois.inc@videotron.ca" TargetMode="External" /><Relationship Id="rId34" Type="http://schemas.openxmlformats.org/officeDocument/2006/relationships/hyperlink" Target="mailto:genois.inc@videotron.ca" TargetMode="External" /><Relationship Id="rId35" Type="http://schemas.openxmlformats.org/officeDocument/2006/relationships/hyperlink" Target="mailto:info@automatedmechanical.com" TargetMode="External" /><Relationship Id="rId36" Type="http://schemas.openxmlformats.org/officeDocument/2006/relationships/hyperlink" Target="http://www.automatedmechanical.com/" TargetMode="External" /><Relationship Id="rId37" Type="http://schemas.openxmlformats.org/officeDocument/2006/relationships/hyperlink" Target="mailto:egplus@egplus.com" TargetMode="External" /><Relationship Id="rId38" Type="http://schemas.openxmlformats.org/officeDocument/2006/relationships/hyperlink" Target="mailto:egplus@egplus.com" TargetMode="External" /><Relationship Id="rId39" Type="http://schemas.openxmlformats.org/officeDocument/2006/relationships/hyperlink" Target="http://www.egplus.com/" TargetMode="External" /><Relationship Id="rId40" Type="http://schemas.openxmlformats.org/officeDocument/2006/relationships/hyperlink" Target="mailto:seabaum@aol.com" TargetMode="External" /><Relationship Id="rId41" Type="http://schemas.openxmlformats.org/officeDocument/2006/relationships/hyperlink" Target="mailto:seabaum@aol.com" TargetMode="External" /><Relationship Id="rId42" Type="http://schemas.openxmlformats.org/officeDocument/2006/relationships/hyperlink" Target="mailto:mrat102349@aol.com" TargetMode="External" /><Relationship Id="rId43" Type="http://schemas.openxmlformats.org/officeDocument/2006/relationships/hyperlink" Target="mailto:mrat102349@aol.com" TargetMode="External" /><Relationship Id="rId44" Type="http://schemas.openxmlformats.org/officeDocument/2006/relationships/hyperlink" Target="mailto:greg@odellservice.com" TargetMode="External" /><Relationship Id="rId45" Type="http://schemas.openxmlformats.org/officeDocument/2006/relationships/hyperlink" Target="http://www.odellservice.com/" TargetMode="External" /><Relationship Id="rId46" Type="http://schemas.openxmlformats.org/officeDocument/2006/relationships/hyperlink" Target="mailto:key97@aol.com" TargetMode="External" /><Relationship Id="rId47" Type="http://schemas.openxmlformats.org/officeDocument/2006/relationships/hyperlink" Target="mailto:info@phoenix-techserv.com" TargetMode="External" /><Relationship Id="rId48" Type="http://schemas.openxmlformats.org/officeDocument/2006/relationships/hyperlink" Target="http://www.phoenixtechserv.com/" TargetMode="External" /><Relationship Id="rId49" Type="http://schemas.openxmlformats.org/officeDocument/2006/relationships/hyperlink" Target="http://www.gibsonair.ca/" TargetMode="External" /><Relationship Id="rId50" Type="http://schemas.openxmlformats.org/officeDocument/2006/relationships/hyperlink" Target="mailto:info@gibsonair.ca" TargetMode="External" /><Relationship Id="rId51" Type="http://schemas.openxmlformats.org/officeDocument/2006/relationships/hyperlink" Target="http://www.acelabsystems.com/" TargetMode="External" /><Relationship Id="rId52" Type="http://schemas.openxmlformats.org/officeDocument/2006/relationships/hyperlink" Target="mailto:bjsc4363@hotmail.com" TargetMode="External" /><Relationship Id="rId53" Type="http://schemas.openxmlformats.org/officeDocument/2006/relationships/hyperlink" Target="mailto:scientificservice@carmichael-eng.ca" TargetMode="External" /><Relationship Id="rId54" Type="http://schemas.openxmlformats.org/officeDocument/2006/relationships/hyperlink" Target="http://www.carmichael-eng.ca/" TargetMode="External" /><Relationship Id="rId55" Type="http://schemas.openxmlformats.org/officeDocument/2006/relationships/hyperlink" Target="mailto:scientificservice@carmichael-eng.ca" TargetMode="External" /><Relationship Id="rId56" Type="http://schemas.openxmlformats.org/officeDocument/2006/relationships/hyperlink" Target="http://www.carmichael-eng.ca/" TargetMode="External" /><Relationship Id="rId57" Type="http://schemas.openxmlformats.org/officeDocument/2006/relationships/hyperlink" Target="mailto:scientificservice@carmichael-eng.ca" TargetMode="External" /><Relationship Id="rId58" Type="http://schemas.openxmlformats.org/officeDocument/2006/relationships/hyperlink" Target="http://www.carmichael-eng.ca/" TargetMode="External" /><Relationship Id="rId59" Type="http://schemas.openxmlformats.org/officeDocument/2006/relationships/hyperlink" Target="mailto:scientificservice@carmichael-eng.ca" TargetMode="External" /><Relationship Id="rId60" Type="http://schemas.openxmlformats.org/officeDocument/2006/relationships/hyperlink" Target="http://www.carmichael-eng.ca/" TargetMode="External" /><Relationship Id="rId61" Type="http://schemas.openxmlformats.org/officeDocument/2006/relationships/hyperlink" Target="mailto:scientificservice@carmichael-eng.ca" TargetMode="External" /><Relationship Id="rId62" Type="http://schemas.openxmlformats.org/officeDocument/2006/relationships/hyperlink" Target="http://www.carmichael-eng.ca/" TargetMode="External" /><Relationship Id="rId63" Type="http://schemas.openxmlformats.org/officeDocument/2006/relationships/hyperlink" Target="mailto:scientificservice@carmichael-eng.ca" TargetMode="External" /><Relationship Id="rId64" Type="http://schemas.openxmlformats.org/officeDocument/2006/relationships/hyperlink" Target="http://www.carmichael-eng.ca/" TargetMode="External" /><Relationship Id="rId65" Type="http://schemas.openxmlformats.org/officeDocument/2006/relationships/hyperlink" Target="mailto:scientificservice@carmichael-eng.ca" TargetMode="External" /><Relationship Id="rId66" Type="http://schemas.openxmlformats.org/officeDocument/2006/relationships/hyperlink" Target="http://www.carmichael-eng.ca/" TargetMode="External" /><Relationship Id="rId67" Type="http://schemas.openxmlformats.org/officeDocument/2006/relationships/hyperlink" Target="mailto:scientificservice@carmichael-eng.ca" TargetMode="External" /><Relationship Id="rId68" Type="http://schemas.openxmlformats.org/officeDocument/2006/relationships/hyperlink" Target="http://www.carmichael-eng.ca/" TargetMode="External" /><Relationship Id="rId69" Type="http://schemas.openxmlformats.org/officeDocument/2006/relationships/hyperlink" Target="mailto:scientificservice@carmichael-eng.ca" TargetMode="External" /><Relationship Id="rId70" Type="http://schemas.openxmlformats.org/officeDocument/2006/relationships/hyperlink" Target="http://www.carmichael-eng.ca/" TargetMode="External" /><Relationship Id="rId71" Type="http://schemas.openxmlformats.org/officeDocument/2006/relationships/hyperlink" Target="mailto:scientificservice@carmichael-eng.ca" TargetMode="External" /><Relationship Id="rId72" Type="http://schemas.openxmlformats.org/officeDocument/2006/relationships/hyperlink" Target="http://www.carmichael-eng.ca/" TargetMode="External" /><Relationship Id="rId73" Type="http://schemas.openxmlformats.org/officeDocument/2006/relationships/hyperlink" Target="http://www.carmichael-eng.ca/" TargetMode="External" /><Relationship Id="rId74" Type="http://schemas.openxmlformats.org/officeDocument/2006/relationships/hyperlink" Target="mailto:scientificservice@carmichael-eng.ca" TargetMode="External" /><Relationship Id="rId75" Type="http://schemas.openxmlformats.org/officeDocument/2006/relationships/hyperlink" Target="http://www.carmichael-eng.ca/" TargetMode="External" /><Relationship Id="rId76" Type="http://schemas.openxmlformats.org/officeDocument/2006/relationships/hyperlink" Target="http://www.carmichael-eng.ca/" TargetMode="External" /><Relationship Id="rId77" Type="http://schemas.openxmlformats.org/officeDocument/2006/relationships/hyperlink" Target="mailto:scientificservice@carmichael-eng.ca" TargetMode="External" /><Relationship Id="rId78" Type="http://schemas.openxmlformats.org/officeDocument/2006/relationships/hyperlink" Target="http://www.carmichael-eng.ca/" TargetMode="External" /><Relationship Id="rId79" Type="http://schemas.openxmlformats.org/officeDocument/2006/relationships/hyperlink" Target="mailto:scientificservice@carmichael-eng.ca" TargetMode="External" /><Relationship Id="rId80" Type="http://schemas.openxmlformats.org/officeDocument/2006/relationships/hyperlink" Target="http://www.carmichael-eng.ca/" TargetMode="External" /><Relationship Id="rId81" Type="http://schemas.openxmlformats.org/officeDocument/2006/relationships/hyperlink" Target="mailto:scientificservice@carmichael-eng.ca" TargetMode="External" /><Relationship Id="rId82" Type="http://schemas.openxmlformats.org/officeDocument/2006/relationships/hyperlink" Target="mailto:tmurdaca@esbe.com" TargetMode="External" /><Relationship Id="rId83" Type="http://schemas.openxmlformats.org/officeDocument/2006/relationships/hyperlink" Target="mailto:rene@caltechservices.com" TargetMode="External" /><Relationship Id="rId84" Type="http://schemas.openxmlformats.org/officeDocument/2006/relationships/hyperlink" Target="http://www.caltechservices.com/" TargetMode="External" /><Relationship Id="rId85" Type="http://schemas.openxmlformats.org/officeDocument/2006/relationships/hyperlink" Target="mailto:alpineservice@verizon.net" TargetMode="External" /><Relationship Id="rId86" Type="http://schemas.openxmlformats.org/officeDocument/2006/relationships/hyperlink" Target="mailto:alpineservice@verizon.net" TargetMode="External" /><Relationship Id="rId87" Type="http://schemas.openxmlformats.org/officeDocument/2006/relationships/hyperlink" Target="http://www.cryostarindustries.com/" TargetMode="External" /><Relationship Id="rId88" Type="http://schemas.openxmlformats.org/officeDocument/2006/relationships/hyperlink" Target="mailto:cgorman@cryostarindustries.com" TargetMode="External" /><Relationship Id="rId89" Type="http://schemas.openxmlformats.org/officeDocument/2006/relationships/hyperlink" Target="mailto:l.shields@rogers.com" TargetMode="External" /><Relationship Id="rId90" Type="http://schemas.openxmlformats.org/officeDocument/2006/relationships/hyperlink" Target="mailto:a1refrigeration1@ad.com" TargetMode="External" /><Relationship Id="rId91" Type="http://schemas.openxmlformats.org/officeDocument/2006/relationships/hyperlink" Target="mailto:a1refrigeration1@ad.com" TargetMode="External" /><Relationship Id="rId92" Type="http://schemas.openxmlformats.org/officeDocument/2006/relationships/hyperlink" Target="mailto:benninks@gmail.com" TargetMode="External" /><Relationship Id="rId93" Type="http://schemas.openxmlformats.org/officeDocument/2006/relationships/hyperlink" Target="mailto:sherry@polar-refrig.com" TargetMode="External" /><Relationship Id="rId94" Type="http://schemas.openxmlformats.org/officeDocument/2006/relationships/hyperlink" Target="http://www.polar-refrig.com/" TargetMode="External" /><Relationship Id="rId95" Type="http://schemas.openxmlformats.org/officeDocument/2006/relationships/hyperlink" Target="mailto:hester@polar-refrig.com" TargetMode="External" /><Relationship Id="rId96" Type="http://schemas.openxmlformats.org/officeDocument/2006/relationships/hyperlink" Target="mailto:service@precision-mechanical.com" TargetMode="External" /><Relationship Id="rId97" Type="http://schemas.openxmlformats.org/officeDocument/2006/relationships/hyperlink" Target="http://www.precision-mechanical.com/" TargetMode="External" /><Relationship Id="rId98" Type="http://schemas.openxmlformats.org/officeDocument/2006/relationships/hyperlink" Target="mailto:info@thermo-solutions.com" TargetMode="External" /><Relationship Id="rId99" Type="http://schemas.openxmlformats.org/officeDocument/2006/relationships/hyperlink" Target="http://www.thermo-solutions.com/" TargetMode="External" /><Relationship Id="rId100" Type="http://schemas.openxmlformats.org/officeDocument/2006/relationships/hyperlink" Target="mailto:info@thermo-solutions.com" TargetMode="External" /><Relationship Id="rId101" Type="http://schemas.openxmlformats.org/officeDocument/2006/relationships/hyperlink" Target="mailto:honakerj@msn.com" TargetMode="External" /><Relationship Id="rId102" Type="http://schemas.openxmlformats.org/officeDocument/2006/relationships/hyperlink" Target="mailto:harasynrefg@comcast.net" TargetMode="External" /><Relationship Id="rId103" Type="http://schemas.openxmlformats.org/officeDocument/2006/relationships/hyperlink" Target="mailto:squan@dlrepair.com" TargetMode="External" /><Relationship Id="rId104" Type="http://schemas.openxmlformats.org/officeDocument/2006/relationships/hyperlink" Target="mailto:jacksonvilleservice@twcservices.com" TargetMode="External" /><Relationship Id="rId105" Type="http://schemas.openxmlformats.org/officeDocument/2006/relationships/hyperlink" Target="mailto:arandolph@meconinc.com" TargetMode="External" /><Relationship Id="rId106" Type="http://schemas.openxmlformats.org/officeDocument/2006/relationships/hyperlink" Target="mailto:james@pacificcoasttechnicians.com" TargetMode="External" /><Relationship Id="rId107" Type="http://schemas.openxmlformats.org/officeDocument/2006/relationships/hyperlink" Target="mailto:jeff@cypressmechanical.com" TargetMode="External" /><Relationship Id="rId108" Type="http://schemas.openxmlformats.org/officeDocument/2006/relationships/hyperlink" Target="mailto:equilab@videotron.ca" TargetMode="External" /><Relationship Id="rId109" Type="http://schemas.openxmlformats.org/officeDocument/2006/relationships/hyperlink" Target="mailto:equilab@videotron.ca" TargetMode="External" /><Relationship Id="rId110" Type="http://schemas.openxmlformats.org/officeDocument/2006/relationships/hyperlink" Target="http://www.ultra-low.com/" TargetMode="External" /><Relationship Id="rId111" Type="http://schemas.openxmlformats.org/officeDocument/2006/relationships/hyperlink" Target="mailto:edk@engmechgroup.com" TargetMode="External" /><Relationship Id="rId112" Type="http://schemas.openxmlformats.org/officeDocument/2006/relationships/hyperlink" Target="mailto:ozzie@cryo-tech.net" TargetMode="External" /><Relationship Id="rId113" Type="http://schemas.openxmlformats.org/officeDocument/2006/relationships/hyperlink" Target="mailto:erik@cryotech.ca" TargetMode="External" /><Relationship Id="rId114" Type="http://schemas.openxmlformats.org/officeDocument/2006/relationships/hyperlink" Target="mailto:pkrause@minuseleven.com" TargetMode="External" /><Relationship Id="rId115" Type="http://schemas.openxmlformats.org/officeDocument/2006/relationships/hyperlink" Target="mailto:icetravels@aol.com" TargetMode="External" /><Relationship Id="rId116" Type="http://schemas.openxmlformats.org/officeDocument/2006/relationships/hyperlink" Target="mailto:randy@schmittrefrigeration.net" TargetMode="External" /><Relationship Id="rId117" Type="http://schemas.openxmlformats.org/officeDocument/2006/relationships/hyperlink" Target="mailto:office@subzerotechnical.com" TargetMode="External" /><Relationship Id="rId118" Type="http://schemas.openxmlformats.org/officeDocument/2006/relationships/hyperlink" Target="mailto:richard.vangarde@permacold.com" TargetMode="External" /><Relationship Id="rId119" Type="http://schemas.openxmlformats.org/officeDocument/2006/relationships/hyperlink" Target="mailto:technoterm@shaw.ca" TargetMode="External" /><Relationship Id="rId120" Type="http://schemas.openxmlformats.org/officeDocument/2006/relationships/hyperlink" Target="mailto:jleshinski@patmech.com" TargetMode="External" /><Relationship Id="rId121" Type="http://schemas.openxmlformats.org/officeDocument/2006/relationships/hyperlink" Target="mailto:Bbarlow@barlowsci.com" TargetMode="External" /><Relationship Id="rId122" Type="http://schemas.openxmlformats.org/officeDocument/2006/relationships/hyperlink" Target="mailto:mbertolani@emcorbetlem.com" TargetMode="External" /><Relationship Id="rId123" Type="http://schemas.openxmlformats.org/officeDocument/2006/relationships/hyperlink" Target="mailto:michelle@morrowservice.com" TargetMode="External" /><Relationship Id="rId124" Type="http://schemas.openxmlformats.org/officeDocument/2006/relationships/hyperlink" Target="mailto:airflowserv@gmail.com" TargetMode="External" /><Relationship Id="rId125" Type="http://schemas.openxmlformats.org/officeDocument/2006/relationships/hyperlink" Target="mailto:carol-rdservice@nicram.com" TargetMode="External" /><Relationship Id="rId126" Type="http://schemas.openxmlformats.org/officeDocument/2006/relationships/hyperlink" Target="mailto:tom@scientificequipment.com" TargetMode="External" /><Relationship Id="rId127" Type="http://schemas.openxmlformats.org/officeDocument/2006/relationships/hyperlink" Target="mailto:gmcelroy@premechllc.com" TargetMode="External" /><Relationship Id="rId128" Type="http://schemas.openxmlformats.org/officeDocument/2006/relationships/hyperlink" Target="mailto:info@premechllc.com" TargetMode="External" /><Relationship Id="rId129" Type="http://schemas.openxmlformats.org/officeDocument/2006/relationships/hyperlink" Target="http://www.premechllc.com/" TargetMode="External" /><Relationship Id="rId130" Type="http://schemas.openxmlformats.org/officeDocument/2006/relationships/hyperlink" Target="mailto:protechservicesLLC@comcast.net" TargetMode="External" /><Relationship Id="rId131" Type="http://schemas.openxmlformats.org/officeDocument/2006/relationships/hyperlink" Target="mailto:chaedwards@qwestoffice.net" TargetMode="External" /><Relationship Id="rId132" Type="http://schemas.openxmlformats.org/officeDocument/2006/relationships/hyperlink" Target="mailto:memdof@yahoo.com" TargetMode="External" /><Relationship Id="rId133" Type="http://schemas.openxmlformats.org/officeDocument/2006/relationships/hyperlink" Target="mailto:chrisfurman28@gmail.com" TargetMode="External" /><Relationship Id="rId134" Type="http://schemas.openxmlformats.org/officeDocument/2006/relationships/hyperlink" Target="mailto:pmuller@rpmuller.ca" TargetMode="External" /><Relationship Id="rId135" Type="http://schemas.openxmlformats.org/officeDocument/2006/relationships/hyperlink" Target="mailto:ashirley@polarservices.ca" TargetMode="External" /><Relationship Id="rId136" Type="http://schemas.openxmlformats.org/officeDocument/2006/relationships/hyperlink" Target="http://www.polarservices.ca/index.html" TargetMode="External" /><Relationship Id="rId137" Type="http://schemas.openxmlformats.org/officeDocument/2006/relationships/hyperlink" Target="http://www.cascadescientific.com/" TargetMode="External" /><Relationship Id="rId138" Type="http://schemas.openxmlformats.org/officeDocument/2006/relationships/hyperlink" Target="mailto:romsmith@cascadesci.com" TargetMode="External" /><Relationship Id="rId139" Type="http://schemas.openxmlformats.org/officeDocument/2006/relationships/hyperlink" Target="mailto:ryckmanultralow@rogers.com" TargetMode="External" /><Relationship Id="rId140" Type="http://schemas.openxmlformats.org/officeDocument/2006/relationships/hyperlink" Target="mailto:brian@ashersrefrig.com" TargetMode="External" /><Relationship Id="rId141" Type="http://schemas.openxmlformats.org/officeDocument/2006/relationships/hyperlink" Target="http://www.johnsonmelloh.com/" TargetMode="External" /><Relationship Id="rId142" Type="http://schemas.openxmlformats.org/officeDocument/2006/relationships/hyperlink" Target="mailto:info@johnsonmelloh.com" TargetMode="External" /><Relationship Id="rId143" Type="http://schemas.openxmlformats.org/officeDocument/2006/relationships/hyperlink" Target="mailto:info@intriquip.com" TargetMode="External" /><Relationship Id="rId144" Type="http://schemas.openxmlformats.org/officeDocument/2006/relationships/hyperlink" Target="mailto:cbraun@alertscientific.com" TargetMode="External" /><Relationship Id="rId145" Type="http://schemas.openxmlformats.org/officeDocument/2006/relationships/hyperlink" Target="mailto:dnichols@vhv.com" TargetMode="External" /><Relationship Id="rId146" Type="http://schemas.openxmlformats.org/officeDocument/2006/relationships/hyperlink" Target="mailto:dnichols@vhv.com" TargetMode="External" /><Relationship Id="rId147" Type="http://schemas.openxmlformats.org/officeDocument/2006/relationships/hyperlink" Target="http://www.vhv.com/" TargetMode="External" /><Relationship Id="rId148" Type="http://schemas.openxmlformats.org/officeDocument/2006/relationships/hyperlink" Target="mailto:info@dlrepair.com" TargetMode="External" /><Relationship Id="rId149" Type="http://schemas.openxmlformats.org/officeDocument/2006/relationships/hyperlink" Target="mailto:bbarlow@barlowsci.com" TargetMode="External" /><Relationship Id="rId150" Type="http://schemas.openxmlformats.org/officeDocument/2006/relationships/hyperlink" Target="mailto:service@acelabsystems.com" TargetMode="External" /><Relationship Id="rId151" Type="http://schemas.openxmlformats.org/officeDocument/2006/relationships/hyperlink" Target="mailto:service@sna.sanyo.com" TargetMode="External" /><Relationship Id="rId152" Type="http://schemas.openxmlformats.org/officeDocument/2006/relationships/hyperlink" Target="mailto:monte.zeller@gmail.com" TargetMode="External" /><Relationship Id="rId153" Type="http://schemas.openxmlformats.org/officeDocument/2006/relationships/hyperlink" Target="mailto:monte.zeller@gmail.com" TargetMode="External" /><Relationship Id="rId154" Type="http://schemas.openxmlformats.org/officeDocument/2006/relationships/hyperlink" Target="mailto:msr@scifrig.com" TargetMode="External" /><Relationship Id="rId155" Type="http://schemas.openxmlformats.org/officeDocument/2006/relationships/hyperlink" Target="mailto:ray@subzerotechnical.com" TargetMode="External" /><Relationship Id="rId156" Type="http://schemas.openxmlformats.org/officeDocument/2006/relationships/hyperlink" Target="mailto:Chris@covingtonlab.com" TargetMode="External" /><Relationship Id="rId157" Type="http://schemas.openxmlformats.org/officeDocument/2006/relationships/hyperlink" Target="mailto:rpmuller@rpmuller.com" TargetMode="External" /><Relationship Id="rId158" Type="http://schemas.openxmlformats.org/officeDocument/2006/relationships/hyperlink" Target="mailto:service@suprascientifique.ca" TargetMode="External" /><Relationship Id="rId159" Type="http://schemas.openxmlformats.org/officeDocument/2006/relationships/hyperlink" Target="mailto:sfrench@lalab.com" TargetMode="External" /><Relationship Id="rId160" Type="http://schemas.openxmlformats.org/officeDocument/2006/relationships/hyperlink" Target="mailto:sfrench@lalab.com" TargetMode="External" /><Relationship Id="rId161" Type="http://schemas.openxmlformats.org/officeDocument/2006/relationships/hyperlink" Target="mailto:mrcservice@bellsouth.net" TargetMode="External" /><Relationship Id="rId162" Type="http://schemas.openxmlformats.org/officeDocument/2006/relationships/hyperlink" Target="http://www.mrcrefrigeration.com/" TargetMode="External" /><Relationship Id="rId163" Type="http://schemas.openxmlformats.org/officeDocument/2006/relationships/hyperlink" Target="mailto:service@cryostarindustries.com" TargetMode="External" /><Relationship Id="rId164" Type="http://schemas.openxmlformats.org/officeDocument/2006/relationships/hyperlink" Target="mailto:srsrw@aol.com" TargetMode="External" /><Relationship Id="rId165" Type="http://schemas.openxmlformats.org/officeDocument/2006/relationships/hyperlink" Target="mailto:lg9631@aol.com" TargetMode="External" /><Relationship Id="rId166" Type="http://schemas.openxmlformats.org/officeDocument/2006/relationships/hyperlink" Target="mailto:tom@scientificequipment.com" TargetMode="External" /><Relationship Id="rId167" Type="http://schemas.openxmlformats.org/officeDocument/2006/relationships/hyperlink" Target="mailto:dfwsciref!@sbcglobal.net" TargetMode="External" /><Relationship Id="rId168" Type="http://schemas.openxmlformats.org/officeDocument/2006/relationships/hyperlink" Target="mailto:dfwsciref!@sbcglobal.net" TargetMode="External" /><Relationship Id="rId169" Type="http://schemas.openxmlformats.org/officeDocument/2006/relationships/hyperlink" Target="mailto:yellowheadrefrigeration@hotmail.com" TargetMode="External" /><Relationship Id="rId170" Type="http://schemas.openxmlformats.org/officeDocument/2006/relationships/hyperlink" Target="mailto:yellowheadrefrigeration@hotmail.com" TargetMode="External" /><Relationship Id="rId171" Type="http://schemas.openxmlformats.org/officeDocument/2006/relationships/hyperlink" Target="mailto:pam@sbacsci.com" TargetMode="External" /><Relationship Id="rId172" Type="http://schemas.openxmlformats.org/officeDocument/2006/relationships/hyperlink" Target="mailto:bbunting@dlrepair.com" TargetMode="External" /><Relationship Id="rId173" Type="http://schemas.openxmlformats.org/officeDocument/2006/relationships/hyperlink" Target="mailto:service@precision-mechanical.com" TargetMode="External" /><Relationship Id="rId174" Type="http://schemas.openxmlformats.org/officeDocument/2006/relationships/hyperlink" Target="http://www.precision-mechanical.com/" TargetMode="External" /><Relationship Id="rId175" Type="http://schemas.openxmlformats.org/officeDocument/2006/relationships/hyperlink" Target="mailto:Domenico.Ruffolo@scientifiqueinstrumentation.com" TargetMode="External" /><Relationship Id="rId176" Type="http://schemas.openxmlformats.org/officeDocument/2006/relationships/hyperlink" Target="mailto:Domenico.Ruffolo@scientifiqueinstrumentation.com" TargetMode="External" /><Relationship Id="rId177" Type="http://schemas.openxmlformats.org/officeDocument/2006/relationships/hyperlink" Target="mailto:fiftiethstate@aol.com" TargetMode="External" /><Relationship Id="rId178" Type="http://schemas.openxmlformats.org/officeDocument/2006/relationships/hyperlink" Target="mailto:Afoti@sharperefrigeration.com" TargetMode="External" /><Relationship Id="rId179" Type="http://schemas.openxmlformats.org/officeDocument/2006/relationships/hyperlink" Target="mailto:pjbish@centurylink.net" TargetMode="External" /><Relationship Id="rId180" Type="http://schemas.openxmlformats.org/officeDocument/2006/relationships/hyperlink" Target="mailto:jonesrefrigeration@frontier.com" TargetMode="External" /><Relationship Id="rId181" Type="http://schemas.openxmlformats.org/officeDocument/2006/relationships/hyperlink" Target="mailto:caroline@srsonline.com" TargetMode="External" /><Relationship Id="rId182" Type="http://schemas.openxmlformats.org/officeDocument/2006/relationships/hyperlink" Target="mailto:rsutton@mcnamararefrigeration.ca" TargetMode="External" /><Relationship Id="rId183" Type="http://schemas.openxmlformats.org/officeDocument/2006/relationships/hyperlink" Target="mailto:service@silverreefbiomed.com" TargetMode="External" /><Relationship Id="rId184" Type="http://schemas.openxmlformats.org/officeDocument/2006/relationships/hyperlink" Target="mailto:scott@silverreefbiomed.com" TargetMode="External" /><Relationship Id="rId185" Type="http://schemas.openxmlformats.org/officeDocument/2006/relationships/hyperlink" Target="mailto:service@silverreefbiomed.com" TargetMode="External" /><Relationship Id="rId186" Type="http://schemas.openxmlformats.org/officeDocument/2006/relationships/hyperlink" Target="http://www.emcorbetlem.com/" TargetMode="External" /><Relationship Id="rId187" Type="http://schemas.openxmlformats.org/officeDocument/2006/relationships/hyperlink" Target="mailto:jdggts@aol.com" TargetMode="External" /><Relationship Id="rId188" Type="http://schemas.openxmlformats.org/officeDocument/2006/relationships/hyperlink" Target="mailto:alanbst@verizon.net" TargetMode="External" /><Relationship Id="rId189" Type="http://schemas.openxmlformats.org/officeDocument/2006/relationships/hyperlink" Target="mailto:SAnderson@stgroup.ca" TargetMode="External" /><Relationship Id="rId190" Type="http://schemas.openxmlformats.org/officeDocument/2006/relationships/hyperlink" Target="mailto:laubschers@sercom-usa.com" TargetMode="External" /><Relationship Id="rId191" Type="http://schemas.openxmlformats.org/officeDocument/2006/relationships/hyperlink" Target="mailto:caroline@srsonline.com" TargetMode="External" /><Relationship Id="rId192" Type="http://schemas.openxmlformats.org/officeDocument/2006/relationships/hyperlink" Target="mailto:yolanda.cirilo@honeywell.com" TargetMode="External" /><Relationship Id="rId193" Type="http://schemas.openxmlformats.org/officeDocument/2006/relationships/hyperlink" Target="mailto:lcyr@carmichael-eng.ca" TargetMode="External" /><Relationship Id="rId194" Type="http://schemas.openxmlformats.org/officeDocument/2006/relationships/hyperlink" Target="mailto:lcyr@carmichael-eng.ca" TargetMode="External" /><Relationship Id="rId195" Type="http://schemas.openxmlformats.org/officeDocument/2006/relationships/hyperlink" Target="mailto:lcyr@carmichael-eng.ca" TargetMode="External" /><Relationship Id="rId196" Type="http://schemas.openxmlformats.org/officeDocument/2006/relationships/hyperlink" Target="mailto:lcyr@carmichael-eng.ca" TargetMode="External" /><Relationship Id="rId197" Type="http://schemas.openxmlformats.org/officeDocument/2006/relationships/hyperlink" Target="mailto:lcyr@carmichael-eng.ca" TargetMode="External" /><Relationship Id="rId198" Type="http://schemas.openxmlformats.org/officeDocument/2006/relationships/hyperlink" Target="mailto:lcyr@carmichael-eng.ca" TargetMode="External" /><Relationship Id="rId199" Type="http://schemas.openxmlformats.org/officeDocument/2006/relationships/hyperlink" Target="mailto:lcyr@carmichael-eng.ca" TargetMode="External" /><Relationship Id="rId200" Type="http://schemas.openxmlformats.org/officeDocument/2006/relationships/hyperlink" Target="mailto:lcyr@carmichael-eng.ca" TargetMode="External" /><Relationship Id="rId201" Type="http://schemas.openxmlformats.org/officeDocument/2006/relationships/hyperlink" Target="mailto:lcyr@carmichael-eng.ca" TargetMode="External" /><Relationship Id="rId202" Type="http://schemas.openxmlformats.org/officeDocument/2006/relationships/hyperlink" Target="mailto:lcyr@carmichael-eng.ca" TargetMode="External" /><Relationship Id="rId203" Type="http://schemas.openxmlformats.org/officeDocument/2006/relationships/hyperlink" Target="mailto:lcyr@carmichael-eng.ca" TargetMode="External" /><Relationship Id="rId204" Type="http://schemas.openxmlformats.org/officeDocument/2006/relationships/hyperlink" Target="mailto:lcyr@carmichael-eng.ca" TargetMode="External" /><Relationship Id="rId205" Type="http://schemas.openxmlformats.org/officeDocument/2006/relationships/hyperlink" Target="mailto:lcyr@carmichael-eng.ca" TargetMode="External" /><Relationship Id="rId206" Type="http://schemas.openxmlformats.org/officeDocument/2006/relationships/hyperlink" Target="mailto:lcyr@carmichael-eng.ca" TargetMode="External" /><Relationship Id="rId207" Type="http://schemas.openxmlformats.org/officeDocument/2006/relationships/hyperlink" Target="mailto:lcyr@carmichael-eng.ca" TargetMode="External" /><Relationship Id="rId208" Type="http://schemas.openxmlformats.org/officeDocument/2006/relationships/hyperlink" Target="mailto:rutanref@hawaiiantel.net" TargetMode="External" /><Relationship Id="rId209" Type="http://schemas.openxmlformats.org/officeDocument/2006/relationships/hyperlink" Target="mailto:gregp@odellservice.com" TargetMode="External" /><Relationship Id="rId210" Type="http://schemas.openxmlformats.org/officeDocument/2006/relationships/hyperlink" Target="mailto:hayser@verizon.net" TargetMode="External" /><Relationship Id="rId211" Type="http://schemas.openxmlformats.org/officeDocument/2006/relationships/hyperlink" Target="mailto:service@Labtronx.com" TargetMode="External" /><Relationship Id="rId212" Type="http://schemas.openxmlformats.org/officeDocument/2006/relationships/hyperlink" Target="mailto:allanmedical@netscape.net" TargetMode="External" /><Relationship Id="rId213" Type="http://schemas.openxmlformats.org/officeDocument/2006/relationships/hyperlink" Target="mailto:edref@qwestoffice.net" TargetMode="External" /><Relationship Id="rId214" Type="http://schemas.openxmlformats.org/officeDocument/2006/relationships/hyperlink" Target="mailto:doug.t@telus.net" TargetMode="External" /><Relationship Id="rId215" Type="http://schemas.openxmlformats.org/officeDocument/2006/relationships/hyperlink" Target="mailto:rlatimer@climatemp.ca" TargetMode="External" /><Relationship Id="rId216" Type="http://schemas.openxmlformats.org/officeDocument/2006/relationships/hyperlink" Target="mailto:rebecca@meldrumrefrigeration.com%20(Rebecca%20Nakamura)" TargetMode="External" /><Relationship Id="rId217" Type="http://schemas.openxmlformats.org/officeDocument/2006/relationships/hyperlink" Target="mailto:toconnor@minuseleven.com" TargetMode="External" /><Relationship Id="rId218" Type="http://schemas.openxmlformats.org/officeDocument/2006/relationships/hyperlink" Target="mailto:jfox@janikrefrigeration.com" TargetMode="External" /><Relationship Id="rId219" Type="http://schemas.openxmlformats.org/officeDocument/2006/relationships/hyperlink" Target="mailto:cmb-tech@stny.rr.com" TargetMode="External" /><Relationship Id="rId220" Type="http://schemas.openxmlformats.org/officeDocument/2006/relationships/hyperlink" Target="mailto:cmb-tech@stny.rr.com" TargetMode="External" /><Relationship Id="rId221" Type="http://schemas.openxmlformats.org/officeDocument/2006/relationships/hyperlink" Target="mailto:dnorvell@debra-kuempel.com" TargetMode="External" /><Relationship Id="rId222" Type="http://schemas.openxmlformats.org/officeDocument/2006/relationships/hyperlink" Target="http://www.debra-kuempel.com/" TargetMode="External" /><Relationship Id="rId223" Type="http://schemas.openxmlformats.org/officeDocument/2006/relationships/hyperlink" Target="mailto:mcombs@debra-kuempel.com%20%20/" TargetMode="External" /><Relationship Id="rId224" Type="http://schemas.openxmlformats.org/officeDocument/2006/relationships/hyperlink" Target="mailto:kurt.stuntebeck@marstontech.com" TargetMode="External" /><Relationship Id="rId225" Type="http://schemas.openxmlformats.org/officeDocument/2006/relationships/hyperlink" Target="mailto:company@redriverrefrig.com" TargetMode="External" /><Relationship Id="rId2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48"/>
  <sheetViews>
    <sheetView tabSelected="1" zoomScale="85" zoomScaleNormal="85" zoomScalePageLayoutView="0" workbookViewId="0" topLeftCell="A1">
      <pane ySplit="2" topLeftCell="A9" activePane="bottomLeft" state="frozen"/>
      <selection pane="topLeft" activeCell="B21" sqref="B21"/>
      <selection pane="bottomLeft" activeCell="A15" sqref="A15:IV15"/>
    </sheetView>
  </sheetViews>
  <sheetFormatPr defaultColWidth="9.140625" defaultRowHeight="12.75"/>
  <cols>
    <col min="1" max="1" width="17.7109375" style="10" customWidth="1"/>
    <col min="2" max="2" width="21.7109375" style="5" customWidth="1"/>
    <col min="3" max="3" width="24.7109375" style="10" customWidth="1"/>
    <col min="4" max="4" width="29.7109375" style="5" customWidth="1"/>
    <col min="5" max="7" width="14.7109375" style="5" customWidth="1"/>
    <col min="8" max="8" width="28.140625" style="5" customWidth="1"/>
    <col min="9" max="9" width="14.28125" style="5" bestFit="1" customWidth="1"/>
    <col min="10" max="10" width="21.00390625" style="5" customWidth="1"/>
    <col min="11" max="11" width="28.140625" style="5" customWidth="1"/>
    <col min="12" max="12" width="34.00390625" style="5" customWidth="1"/>
    <col min="13" max="13" width="17.00390625" style="5" bestFit="1" customWidth="1"/>
    <col min="14" max="14" width="20.8515625" style="5" customWidth="1"/>
    <col min="15" max="15" width="34.00390625" style="5" bestFit="1" customWidth="1"/>
    <col min="16" max="16384" width="9.140625" style="5" customWidth="1"/>
  </cols>
  <sheetData>
    <row r="1" spans="1:7" ht="17.25" customHeight="1">
      <c r="A1" s="89" t="s">
        <v>1578</v>
      </c>
      <c r="B1" s="89"/>
      <c r="C1" s="89"/>
      <c r="D1" s="89"/>
      <c r="E1" s="89"/>
      <c r="F1" s="89"/>
      <c r="G1" s="89"/>
    </row>
    <row r="2" spans="1:15" s="13" customFormat="1" ht="32.25" customHeight="1" thickBot="1">
      <c r="A2" s="11" t="s">
        <v>1577</v>
      </c>
      <c r="B2" s="11" t="s">
        <v>1268</v>
      </c>
      <c r="C2" s="30" t="s">
        <v>694</v>
      </c>
      <c r="D2" s="55" t="s">
        <v>1457</v>
      </c>
      <c r="E2" s="30" t="s">
        <v>1076</v>
      </c>
      <c r="F2" s="30" t="s">
        <v>53</v>
      </c>
      <c r="G2" s="30" t="s">
        <v>1456</v>
      </c>
      <c r="H2" s="56" t="s">
        <v>612</v>
      </c>
      <c r="I2" s="56" t="s">
        <v>613</v>
      </c>
      <c r="J2" s="30" t="s">
        <v>1269</v>
      </c>
      <c r="K2" s="30" t="s">
        <v>1270</v>
      </c>
      <c r="L2" s="30" t="s">
        <v>1097</v>
      </c>
      <c r="M2" s="30" t="s">
        <v>1267</v>
      </c>
      <c r="N2" s="30" t="s">
        <v>1271</v>
      </c>
      <c r="O2" s="30" t="s">
        <v>1272</v>
      </c>
    </row>
    <row r="3" spans="1:2" s="6" customFormat="1" ht="14.25" thickBot="1" thickTop="1">
      <c r="A3" s="21" t="s">
        <v>427</v>
      </c>
      <c r="B3" s="20"/>
    </row>
    <row r="4" spans="1:2" s="6" customFormat="1" ht="13.5" thickTop="1">
      <c r="A4" s="22"/>
      <c r="B4" s="20"/>
    </row>
    <row r="5" spans="2:13" ht="37.5" customHeight="1">
      <c r="B5" s="10" t="s">
        <v>425</v>
      </c>
      <c r="C5" s="5" t="s">
        <v>1422</v>
      </c>
      <c r="D5" s="5" t="s">
        <v>1464</v>
      </c>
      <c r="E5" s="5" t="s">
        <v>424</v>
      </c>
      <c r="F5" s="5" t="s">
        <v>424</v>
      </c>
      <c r="G5" s="5" t="s">
        <v>424</v>
      </c>
      <c r="H5" s="5" t="s">
        <v>506</v>
      </c>
      <c r="I5" s="5" t="s">
        <v>510</v>
      </c>
      <c r="J5" s="5" t="s">
        <v>334</v>
      </c>
      <c r="K5" s="43" t="s">
        <v>485</v>
      </c>
      <c r="L5" s="5" t="s">
        <v>698</v>
      </c>
      <c r="M5" s="5" t="s">
        <v>334</v>
      </c>
    </row>
    <row r="6" spans="2:14" ht="26.25" thickBot="1">
      <c r="B6" s="10" t="s">
        <v>1232</v>
      </c>
      <c r="C6" s="5" t="s">
        <v>429</v>
      </c>
      <c r="D6" s="5" t="s">
        <v>1464</v>
      </c>
      <c r="E6" s="5" t="s">
        <v>424</v>
      </c>
      <c r="F6" s="5" t="s">
        <v>424</v>
      </c>
      <c r="G6" s="5" t="s">
        <v>424</v>
      </c>
      <c r="H6" s="5" t="s">
        <v>430</v>
      </c>
      <c r="J6" s="5" t="s">
        <v>335</v>
      </c>
      <c r="K6" s="43" t="s">
        <v>431</v>
      </c>
      <c r="N6" s="15" t="s">
        <v>431</v>
      </c>
    </row>
    <row r="7" spans="1:2" s="29" customFormat="1" ht="13.5" thickBot="1">
      <c r="A7" s="28"/>
      <c r="B7" s="37"/>
    </row>
    <row r="8" spans="1:3" ht="13.5" thickBot="1">
      <c r="A8" s="21" t="s">
        <v>593</v>
      </c>
      <c r="B8" s="10"/>
      <c r="C8" s="5"/>
    </row>
    <row r="9" spans="1:11" ht="26.25" thickTop="1">
      <c r="A9" s="22"/>
      <c r="B9" s="10" t="s">
        <v>1000</v>
      </c>
      <c r="C9" s="5" t="s">
        <v>1001</v>
      </c>
      <c r="D9" s="5" t="s">
        <v>1002</v>
      </c>
      <c r="E9" s="5" t="s">
        <v>424</v>
      </c>
      <c r="H9" s="5" t="s">
        <v>1003</v>
      </c>
      <c r="K9" s="5" t="s">
        <v>626</v>
      </c>
    </row>
    <row r="10" spans="2:14" ht="26.25" thickBot="1">
      <c r="B10" s="10" t="s">
        <v>1066</v>
      </c>
      <c r="C10" s="5" t="s">
        <v>695</v>
      </c>
      <c r="D10" s="5" t="s">
        <v>1463</v>
      </c>
      <c r="E10" s="5" t="s">
        <v>424</v>
      </c>
      <c r="F10" s="5" t="s">
        <v>424</v>
      </c>
      <c r="G10" s="5" t="s">
        <v>424</v>
      </c>
      <c r="H10" s="5" t="s">
        <v>505</v>
      </c>
      <c r="I10" s="5" t="s">
        <v>509</v>
      </c>
      <c r="K10" s="5" t="s">
        <v>594</v>
      </c>
      <c r="N10" s="16" t="s">
        <v>594</v>
      </c>
    </row>
    <row r="11" spans="1:2" s="29" customFormat="1" ht="13.5" thickBot="1">
      <c r="A11" s="28"/>
      <c r="B11" s="37"/>
    </row>
    <row r="12" spans="1:14" ht="13.5" thickBot="1">
      <c r="A12" s="21" t="s">
        <v>339</v>
      </c>
      <c r="B12" s="10"/>
      <c r="C12" s="5"/>
      <c r="N12" s="16"/>
    </row>
    <row r="13" spans="1:14" ht="13.5" thickTop="1">
      <c r="A13" s="22"/>
      <c r="B13" s="10"/>
      <c r="C13" s="5"/>
      <c r="N13" s="16"/>
    </row>
    <row r="14" spans="2:13" s="46" customFormat="1" ht="102.75" thickBot="1">
      <c r="B14" s="46" t="s">
        <v>624</v>
      </c>
      <c r="C14" s="46" t="s">
        <v>663</v>
      </c>
      <c r="D14" s="46" t="s">
        <v>1465</v>
      </c>
      <c r="E14" s="5" t="s">
        <v>424</v>
      </c>
      <c r="F14" s="5" t="s">
        <v>424</v>
      </c>
      <c r="G14" s="5" t="s">
        <v>424</v>
      </c>
      <c r="H14" s="46" t="s">
        <v>627</v>
      </c>
      <c r="J14" s="46" t="s">
        <v>629</v>
      </c>
      <c r="K14" s="46" t="s">
        <v>630</v>
      </c>
      <c r="L14" s="46" t="s">
        <v>627</v>
      </c>
      <c r="M14" s="46" t="s">
        <v>628</v>
      </c>
    </row>
    <row r="15" spans="1:2" s="29" customFormat="1" ht="13.5" thickBot="1">
      <c r="A15" s="28"/>
      <c r="B15" s="37"/>
    </row>
    <row r="16" spans="1:3" ht="13.5" thickBot="1">
      <c r="A16" s="21" t="s">
        <v>336</v>
      </c>
      <c r="B16" s="10"/>
      <c r="C16" s="5"/>
    </row>
    <row r="17" spans="2:11" ht="61.5" customHeight="1" thickTop="1">
      <c r="B17" s="10" t="s">
        <v>1368</v>
      </c>
      <c r="C17" s="31" t="s">
        <v>1367</v>
      </c>
      <c r="D17" s="5" t="s">
        <v>1466</v>
      </c>
      <c r="E17" s="5" t="s">
        <v>424</v>
      </c>
      <c r="G17" s="5" t="s">
        <v>424</v>
      </c>
      <c r="H17" s="5" t="s">
        <v>1369</v>
      </c>
      <c r="I17" s="5" t="s">
        <v>512</v>
      </c>
      <c r="J17" s="5" t="s">
        <v>337</v>
      </c>
      <c r="K17" s="5" t="s">
        <v>883</v>
      </c>
    </row>
    <row r="18" spans="2:10" ht="33.75" customHeight="1" thickBot="1">
      <c r="B18" s="10" t="s">
        <v>340</v>
      </c>
      <c r="C18" s="5" t="s">
        <v>696</v>
      </c>
      <c r="D18" s="5" t="s">
        <v>1467</v>
      </c>
      <c r="E18" s="5" t="s">
        <v>424</v>
      </c>
      <c r="H18" s="5" t="s">
        <v>507</v>
      </c>
      <c r="I18" s="5" t="s">
        <v>511</v>
      </c>
      <c r="J18" s="5" t="s">
        <v>338</v>
      </c>
    </row>
    <row r="19" spans="1:2" s="29" customFormat="1" ht="13.5" thickBot="1">
      <c r="A19" s="28"/>
      <c r="B19" s="37"/>
    </row>
    <row r="20" spans="1:15" ht="13.5" thickBot="1">
      <c r="A20" s="21" t="s">
        <v>341</v>
      </c>
      <c r="B20" s="10"/>
      <c r="C20" s="18"/>
      <c r="K20" s="16"/>
      <c r="N20" s="16"/>
      <c r="O20" s="16"/>
    </row>
    <row r="21" spans="1:15" ht="51.75" thickTop="1">
      <c r="A21" s="54">
        <v>1098762</v>
      </c>
      <c r="B21" s="10" t="s">
        <v>342</v>
      </c>
      <c r="C21" s="18" t="s">
        <v>697</v>
      </c>
      <c r="D21" s="5" t="s">
        <v>1458</v>
      </c>
      <c r="E21" s="5" t="s">
        <v>424</v>
      </c>
      <c r="F21" s="5" t="s">
        <v>424</v>
      </c>
      <c r="G21" s="5" t="s">
        <v>424</v>
      </c>
      <c r="H21" s="5" t="s">
        <v>517</v>
      </c>
      <c r="I21" s="5" t="s">
        <v>513</v>
      </c>
      <c r="J21" s="5" t="s">
        <v>1408</v>
      </c>
      <c r="K21" s="43" t="s">
        <v>556</v>
      </c>
      <c r="L21" s="57" t="s">
        <v>699</v>
      </c>
      <c r="M21" s="5" t="s">
        <v>343</v>
      </c>
      <c r="N21" s="16" t="s">
        <v>1331</v>
      </c>
      <c r="O21" s="16" t="s">
        <v>1330</v>
      </c>
    </row>
    <row r="22" spans="2:14" ht="51">
      <c r="B22" s="10" t="s">
        <v>518</v>
      </c>
      <c r="C22" s="5" t="s">
        <v>88</v>
      </c>
      <c r="D22" s="5" t="s">
        <v>1462</v>
      </c>
      <c r="E22" s="5" t="s">
        <v>424</v>
      </c>
      <c r="F22" s="5" t="s">
        <v>424</v>
      </c>
      <c r="G22" s="5" t="s">
        <v>424</v>
      </c>
      <c r="H22" s="5" t="s">
        <v>519</v>
      </c>
      <c r="I22" s="5" t="s">
        <v>520</v>
      </c>
      <c r="J22" s="5" t="s">
        <v>635</v>
      </c>
      <c r="K22" s="43" t="s">
        <v>432</v>
      </c>
      <c r="L22" s="5" t="s">
        <v>522</v>
      </c>
      <c r="M22" s="5" t="s">
        <v>523</v>
      </c>
      <c r="N22" s="16" t="s">
        <v>521</v>
      </c>
    </row>
    <row r="23" spans="1:13" s="8" customFormat="1" ht="38.25">
      <c r="A23" s="27"/>
      <c r="B23" s="27" t="s">
        <v>15</v>
      </c>
      <c r="C23" s="8" t="s">
        <v>1371</v>
      </c>
      <c r="D23" s="8" t="s">
        <v>1391</v>
      </c>
      <c r="E23" s="8" t="s">
        <v>424</v>
      </c>
      <c r="F23" s="8" t="s">
        <v>424</v>
      </c>
      <c r="G23" s="8" t="s">
        <v>424</v>
      </c>
      <c r="H23" s="8" t="s">
        <v>538</v>
      </c>
      <c r="I23" s="8" t="s">
        <v>539</v>
      </c>
      <c r="J23" s="8" t="s">
        <v>108</v>
      </c>
      <c r="K23" s="58" t="s">
        <v>73</v>
      </c>
      <c r="M23" s="8" t="s">
        <v>17</v>
      </c>
    </row>
    <row r="24" spans="2:11" ht="60.75" customHeight="1">
      <c r="B24" s="10" t="s">
        <v>1180</v>
      </c>
      <c r="C24" s="5" t="s">
        <v>89</v>
      </c>
      <c r="E24" s="5" t="s">
        <v>424</v>
      </c>
      <c r="F24" s="5" t="s">
        <v>424</v>
      </c>
      <c r="H24" s="5" t="s">
        <v>1181</v>
      </c>
      <c r="I24" s="5" t="s">
        <v>1182</v>
      </c>
      <c r="J24" s="5" t="s">
        <v>1183</v>
      </c>
      <c r="K24" s="43" t="s">
        <v>303</v>
      </c>
    </row>
    <row r="25" spans="2:15" ht="39.75" customHeight="1">
      <c r="B25" s="10" t="s">
        <v>764</v>
      </c>
      <c r="C25" s="5" t="s">
        <v>1344</v>
      </c>
      <c r="E25" s="5" t="s">
        <v>424</v>
      </c>
      <c r="F25" s="5" t="s">
        <v>424</v>
      </c>
      <c r="G25" s="5" t="s">
        <v>424</v>
      </c>
      <c r="H25" s="5" t="s">
        <v>1253</v>
      </c>
      <c r="I25" s="5" t="s">
        <v>1254</v>
      </c>
      <c r="J25" s="5" t="s">
        <v>1255</v>
      </c>
      <c r="K25" s="43" t="s">
        <v>41</v>
      </c>
      <c r="M25" s="5" t="s">
        <v>1256</v>
      </c>
      <c r="O25" s="16"/>
    </row>
    <row r="26" spans="1:15" s="8" customFormat="1" ht="34.5" customHeight="1">
      <c r="A26" s="27"/>
      <c r="B26" s="27" t="s">
        <v>1388</v>
      </c>
      <c r="C26" s="8" t="s">
        <v>1338</v>
      </c>
      <c r="D26" s="8" t="s">
        <v>1459</v>
      </c>
      <c r="E26" s="8" t="s">
        <v>424</v>
      </c>
      <c r="F26" s="8" t="s">
        <v>424</v>
      </c>
      <c r="G26" s="8" t="s">
        <v>424</v>
      </c>
      <c r="H26" s="8" t="s">
        <v>1390</v>
      </c>
      <c r="I26" s="8" t="s">
        <v>913</v>
      </c>
      <c r="J26" s="8" t="s">
        <v>1389</v>
      </c>
      <c r="K26" s="2" t="s">
        <v>1339</v>
      </c>
      <c r="L26" s="8" t="s">
        <v>358</v>
      </c>
      <c r="M26" s="8" t="s">
        <v>1389</v>
      </c>
      <c r="N26" s="59" t="s">
        <v>545</v>
      </c>
      <c r="O26" s="59"/>
    </row>
    <row r="27" spans="1:11" s="7" customFormat="1" ht="40.5" customHeight="1" hidden="1">
      <c r="A27" s="51">
        <v>701729</v>
      </c>
      <c r="B27" s="51" t="s">
        <v>296</v>
      </c>
      <c r="C27" s="7" t="s">
        <v>90</v>
      </c>
      <c r="D27" s="7" t="s">
        <v>1370</v>
      </c>
      <c r="E27" s="7" t="s">
        <v>424</v>
      </c>
      <c r="F27" s="7" t="s">
        <v>424</v>
      </c>
      <c r="G27" s="7" t="s">
        <v>424</v>
      </c>
      <c r="H27" s="7" t="s">
        <v>40</v>
      </c>
      <c r="I27" s="7" t="s">
        <v>1107</v>
      </c>
      <c r="J27" s="7" t="s">
        <v>166</v>
      </c>
      <c r="K27" s="60" t="s">
        <v>1108</v>
      </c>
    </row>
    <row r="28" spans="2:11" ht="40.5" customHeight="1">
      <c r="B28" s="10" t="s">
        <v>1581</v>
      </c>
      <c r="C28" s="5" t="s">
        <v>91</v>
      </c>
      <c r="D28" s="5" t="s">
        <v>1460</v>
      </c>
      <c r="E28" s="5" t="s">
        <v>424</v>
      </c>
      <c r="F28" s="5" t="s">
        <v>424</v>
      </c>
      <c r="G28" s="5" t="s">
        <v>424</v>
      </c>
      <c r="H28" s="5" t="s">
        <v>508</v>
      </c>
      <c r="I28" s="5" t="s">
        <v>514</v>
      </c>
      <c r="J28" s="5" t="s">
        <v>344</v>
      </c>
      <c r="K28" s="5" t="s">
        <v>886</v>
      </c>
    </row>
    <row r="29" spans="2:14" ht="41.25" customHeight="1" thickBot="1">
      <c r="B29" s="10" t="s">
        <v>1241</v>
      </c>
      <c r="C29" s="5" t="s">
        <v>92</v>
      </c>
      <c r="D29" s="5" t="s">
        <v>1461</v>
      </c>
      <c r="E29" s="5" t="s">
        <v>424</v>
      </c>
      <c r="F29" s="5" t="s">
        <v>424</v>
      </c>
      <c r="G29" s="5" t="s">
        <v>424</v>
      </c>
      <c r="H29" s="5" t="s">
        <v>442</v>
      </c>
      <c r="I29" s="5" t="s">
        <v>443</v>
      </c>
      <c r="J29" s="5" t="s">
        <v>16</v>
      </c>
      <c r="K29" s="16"/>
      <c r="M29" s="5" t="s">
        <v>16</v>
      </c>
      <c r="N29" s="16" t="s">
        <v>836</v>
      </c>
    </row>
    <row r="30" spans="1:15" s="7" customFormat="1" ht="46.5" customHeight="1" hidden="1">
      <c r="A30" s="51">
        <v>700784</v>
      </c>
      <c r="B30" s="51" t="s">
        <v>720</v>
      </c>
      <c r="C30" s="7" t="s">
        <v>118</v>
      </c>
      <c r="D30" s="61" t="s">
        <v>1450</v>
      </c>
      <c r="G30" s="7" t="s">
        <v>424</v>
      </c>
      <c r="H30" s="7" t="s">
        <v>119</v>
      </c>
      <c r="I30" s="7" t="s">
        <v>305</v>
      </c>
      <c r="J30" s="7" t="s">
        <v>304</v>
      </c>
      <c r="K30" s="62" t="s">
        <v>306</v>
      </c>
      <c r="L30" s="7" t="s">
        <v>750</v>
      </c>
      <c r="M30" s="7" t="s">
        <v>304</v>
      </c>
      <c r="O30" s="7" t="s">
        <v>307</v>
      </c>
    </row>
    <row r="31" spans="1:2" s="29" customFormat="1" ht="13.5" thickBot="1">
      <c r="A31" s="28"/>
      <c r="B31" s="37"/>
    </row>
    <row r="32" spans="1:11" ht="13.5" thickBot="1">
      <c r="A32" s="21" t="s">
        <v>18</v>
      </c>
      <c r="B32" s="10"/>
      <c r="C32" s="5"/>
      <c r="K32" s="16"/>
    </row>
    <row r="33" spans="2:14" ht="26.25" thickTop="1">
      <c r="B33" s="10" t="s">
        <v>19</v>
      </c>
      <c r="C33" s="5" t="s">
        <v>1374</v>
      </c>
      <c r="D33" s="5" t="s">
        <v>1468</v>
      </c>
      <c r="E33" s="5" t="s">
        <v>424</v>
      </c>
      <c r="F33" s="5" t="s">
        <v>424</v>
      </c>
      <c r="G33" s="5" t="s">
        <v>424</v>
      </c>
      <c r="H33" s="5" t="s">
        <v>1243</v>
      </c>
      <c r="I33" s="5" t="s">
        <v>672</v>
      </c>
      <c r="K33" s="16"/>
      <c r="N33" s="43" t="s">
        <v>420</v>
      </c>
    </row>
    <row r="34" spans="2:14" ht="25.5">
      <c r="B34" s="10" t="s">
        <v>1071</v>
      </c>
      <c r="C34" s="5" t="s">
        <v>1372</v>
      </c>
      <c r="D34" s="5" t="s">
        <v>1468</v>
      </c>
      <c r="E34" s="5" t="s">
        <v>971</v>
      </c>
      <c r="F34" s="5" t="s">
        <v>424</v>
      </c>
      <c r="G34" s="5" t="s">
        <v>308</v>
      </c>
      <c r="H34" s="5" t="s">
        <v>1072</v>
      </c>
      <c r="I34" s="5" t="s">
        <v>1073</v>
      </c>
      <c r="J34" s="5" t="s">
        <v>1229</v>
      </c>
      <c r="K34" s="43" t="s">
        <v>1227</v>
      </c>
      <c r="M34" s="5" t="s">
        <v>1074</v>
      </c>
      <c r="N34" s="43" t="s">
        <v>1228</v>
      </c>
    </row>
    <row r="35" spans="2:11" ht="51">
      <c r="B35" s="10" t="s">
        <v>1123</v>
      </c>
      <c r="C35" s="5" t="s">
        <v>1373</v>
      </c>
      <c r="D35" s="5" t="s">
        <v>1469</v>
      </c>
      <c r="G35" s="5" t="s">
        <v>424</v>
      </c>
      <c r="H35" s="5" t="s">
        <v>673</v>
      </c>
      <c r="I35" s="5" t="s">
        <v>674</v>
      </c>
      <c r="J35" s="5" t="s">
        <v>20</v>
      </c>
      <c r="K35" s="43" t="s">
        <v>1346</v>
      </c>
    </row>
    <row r="36" spans="2:13" ht="26.25" thickBot="1">
      <c r="B36" s="10" t="s">
        <v>370</v>
      </c>
      <c r="C36" s="5" t="s">
        <v>1374</v>
      </c>
      <c r="D36" s="5" t="s">
        <v>1468</v>
      </c>
      <c r="E36" s="5" t="s">
        <v>424</v>
      </c>
      <c r="F36" s="5" t="s">
        <v>424</v>
      </c>
      <c r="H36" s="5" t="s">
        <v>372</v>
      </c>
      <c r="J36" s="5" t="s">
        <v>1120</v>
      </c>
      <c r="K36" s="16" t="s">
        <v>371</v>
      </c>
      <c r="M36" s="5" t="s">
        <v>373</v>
      </c>
    </row>
    <row r="37" spans="1:2" s="29" customFormat="1" ht="13.5" thickBot="1">
      <c r="A37" s="28"/>
      <c r="B37" s="37"/>
    </row>
    <row r="38" spans="1:11" ht="13.5" thickBot="1">
      <c r="A38" s="21" t="s">
        <v>21</v>
      </c>
      <c r="B38" s="10"/>
      <c r="C38" s="5"/>
      <c r="K38" s="16"/>
    </row>
    <row r="39" spans="2:13" ht="77.25" thickTop="1">
      <c r="B39" s="10" t="s">
        <v>22</v>
      </c>
      <c r="C39" s="5" t="s">
        <v>1375</v>
      </c>
      <c r="D39" s="5" t="s">
        <v>1470</v>
      </c>
      <c r="E39" s="5" t="s">
        <v>424</v>
      </c>
      <c r="F39" s="5" t="s">
        <v>424</v>
      </c>
      <c r="G39" s="5" t="s">
        <v>424</v>
      </c>
      <c r="H39" s="5" t="s">
        <v>919</v>
      </c>
      <c r="I39" s="5" t="s">
        <v>831</v>
      </c>
      <c r="J39" s="5" t="s">
        <v>23</v>
      </c>
      <c r="K39" s="16" t="s">
        <v>1178</v>
      </c>
      <c r="M39" s="5" t="s">
        <v>357</v>
      </c>
    </row>
    <row r="40" spans="2:15" ht="26.25" thickBot="1">
      <c r="B40" s="10" t="s">
        <v>1414</v>
      </c>
      <c r="C40" s="5" t="s">
        <v>1415</v>
      </c>
      <c r="D40" s="5" t="s">
        <v>1470</v>
      </c>
      <c r="E40" s="5" t="s">
        <v>424</v>
      </c>
      <c r="F40" s="5" t="s">
        <v>424</v>
      </c>
      <c r="G40" s="5" t="s">
        <v>424</v>
      </c>
      <c r="H40" s="5" t="s">
        <v>1173</v>
      </c>
      <c r="I40" s="5" t="s">
        <v>675</v>
      </c>
      <c r="J40" s="5" t="s">
        <v>116</v>
      </c>
      <c r="K40" s="43" t="s">
        <v>640</v>
      </c>
      <c r="M40" s="5" t="s">
        <v>1216</v>
      </c>
      <c r="O40" s="16" t="s">
        <v>1404</v>
      </c>
    </row>
    <row r="41" spans="1:2" s="29" customFormat="1" ht="13.5" thickBot="1">
      <c r="A41" s="28"/>
      <c r="B41" s="37"/>
    </row>
    <row r="42" spans="1:3" ht="13.5" thickBot="1">
      <c r="A42" s="21" t="s">
        <v>24</v>
      </c>
      <c r="B42" s="10"/>
      <c r="C42" s="5"/>
    </row>
    <row r="43" spans="2:15" ht="39" thickTop="1">
      <c r="B43" s="52" t="s">
        <v>378</v>
      </c>
      <c r="C43" s="5" t="s">
        <v>1376</v>
      </c>
      <c r="D43" s="5" t="s">
        <v>1471</v>
      </c>
      <c r="E43" s="5" t="s">
        <v>424</v>
      </c>
      <c r="F43" s="5" t="s">
        <v>424</v>
      </c>
      <c r="G43" s="5" t="s">
        <v>424</v>
      </c>
      <c r="H43" s="5" t="s">
        <v>920</v>
      </c>
      <c r="I43" s="5" t="s">
        <v>683</v>
      </c>
      <c r="J43" s="5" t="s">
        <v>25</v>
      </c>
      <c r="K43" s="43" t="s">
        <v>204</v>
      </c>
      <c r="L43" s="5" t="s">
        <v>205</v>
      </c>
      <c r="N43" s="43" t="s">
        <v>381</v>
      </c>
      <c r="O43" s="43" t="s">
        <v>382</v>
      </c>
    </row>
    <row r="44" spans="2:13" ht="25.5">
      <c r="B44" s="10" t="s">
        <v>26</v>
      </c>
      <c r="C44" s="5" t="s">
        <v>1377</v>
      </c>
      <c r="D44" s="5" t="s">
        <v>1472</v>
      </c>
      <c r="E44" s="5" t="s">
        <v>424</v>
      </c>
      <c r="F44" s="5" t="s">
        <v>424</v>
      </c>
      <c r="G44" s="5" t="s">
        <v>424</v>
      </c>
      <c r="H44" s="5" t="s">
        <v>1129</v>
      </c>
      <c r="I44" s="5" t="s">
        <v>1130</v>
      </c>
      <c r="J44" s="5" t="s">
        <v>1302</v>
      </c>
      <c r="K44" s="5" t="s">
        <v>411</v>
      </c>
      <c r="L44" s="5" t="s">
        <v>834</v>
      </c>
      <c r="M44" s="5" t="s">
        <v>27</v>
      </c>
    </row>
    <row r="45" spans="2:14" ht="25.5">
      <c r="B45" s="10" t="s">
        <v>456</v>
      </c>
      <c r="C45" s="31" t="s">
        <v>1378</v>
      </c>
      <c r="D45" s="5" t="s">
        <v>1473</v>
      </c>
      <c r="E45" s="5" t="s">
        <v>424</v>
      </c>
      <c r="F45" s="5" t="s">
        <v>424</v>
      </c>
      <c r="H45" s="5" t="s">
        <v>359</v>
      </c>
      <c r="I45" s="5" t="s">
        <v>1428</v>
      </c>
      <c r="K45" s="43" t="s">
        <v>1249</v>
      </c>
      <c r="N45" s="16"/>
    </row>
    <row r="46" spans="2:14" ht="36.75" customHeight="1">
      <c r="B46" s="10" t="s">
        <v>687</v>
      </c>
      <c r="C46" s="5" t="s">
        <v>1379</v>
      </c>
      <c r="D46" s="5" t="s">
        <v>1472</v>
      </c>
      <c r="E46" s="5" t="s">
        <v>424</v>
      </c>
      <c r="H46" s="5" t="s">
        <v>690</v>
      </c>
      <c r="I46" s="5" t="s">
        <v>691</v>
      </c>
      <c r="J46" s="5" t="s">
        <v>688</v>
      </c>
      <c r="K46" s="16" t="s">
        <v>692</v>
      </c>
      <c r="N46" s="16" t="s">
        <v>689</v>
      </c>
    </row>
    <row r="47" spans="2:12" ht="25.5">
      <c r="B47" s="10" t="s">
        <v>1160</v>
      </c>
      <c r="C47" s="5" t="s">
        <v>1380</v>
      </c>
      <c r="D47" s="5" t="s">
        <v>1474</v>
      </c>
      <c r="E47" s="5" t="s">
        <v>424</v>
      </c>
      <c r="F47" s="5" t="s">
        <v>424</v>
      </c>
      <c r="H47" s="5" t="s">
        <v>1162</v>
      </c>
      <c r="I47" s="5" t="s">
        <v>1163</v>
      </c>
      <c r="J47" s="5" t="s">
        <v>1164</v>
      </c>
      <c r="K47" s="16" t="s">
        <v>1161</v>
      </c>
      <c r="L47" s="5" t="s">
        <v>1162</v>
      </c>
    </row>
    <row r="48" spans="2:10" ht="25.5">
      <c r="B48" s="10" t="s">
        <v>29</v>
      </c>
      <c r="C48" s="5" t="s">
        <v>1381</v>
      </c>
      <c r="D48" s="5" t="s">
        <v>1475</v>
      </c>
      <c r="E48" s="5" t="s">
        <v>424</v>
      </c>
      <c r="H48" s="5" t="s">
        <v>1133</v>
      </c>
      <c r="I48" s="5" t="s">
        <v>1134</v>
      </c>
      <c r="J48" s="5" t="s">
        <v>30</v>
      </c>
    </row>
    <row r="49" spans="2:13" ht="51.75" thickBot="1">
      <c r="B49" s="10" t="s">
        <v>28</v>
      </c>
      <c r="C49" s="5" t="s">
        <v>1382</v>
      </c>
      <c r="D49" s="5" t="s">
        <v>1476</v>
      </c>
      <c r="E49" s="5" t="s">
        <v>424</v>
      </c>
      <c r="F49" s="5" t="s">
        <v>424</v>
      </c>
      <c r="G49" s="5" t="s">
        <v>424</v>
      </c>
      <c r="H49" s="5" t="s">
        <v>1131</v>
      </c>
      <c r="I49" s="5" t="s">
        <v>1132</v>
      </c>
      <c r="J49" s="5" t="s">
        <v>117</v>
      </c>
      <c r="K49" s="43" t="s">
        <v>483</v>
      </c>
      <c r="M49" s="5" t="s">
        <v>380</v>
      </c>
    </row>
    <row r="50" spans="1:2" s="29" customFormat="1" ht="13.5" thickBot="1">
      <c r="A50" s="28"/>
      <c r="B50" s="37"/>
    </row>
    <row r="51" spans="1:11" ht="13.5" thickBot="1">
      <c r="A51" s="21" t="s">
        <v>31</v>
      </c>
      <c r="B51" s="10"/>
      <c r="C51" s="5"/>
      <c r="K51" s="16"/>
    </row>
    <row r="52" spans="2:14" ht="39" thickTop="1">
      <c r="B52" s="10" t="s">
        <v>32</v>
      </c>
      <c r="C52" s="5" t="s">
        <v>455</v>
      </c>
      <c r="D52" s="5" t="s">
        <v>1477</v>
      </c>
      <c r="E52" s="5" t="s">
        <v>424</v>
      </c>
      <c r="F52" s="5" t="s">
        <v>424</v>
      </c>
      <c r="G52" s="5" t="s">
        <v>424</v>
      </c>
      <c r="H52" s="5" t="s">
        <v>1135</v>
      </c>
      <c r="I52" s="5" t="s">
        <v>1136</v>
      </c>
      <c r="J52" s="17" t="s">
        <v>1341</v>
      </c>
      <c r="K52" s="5" t="s">
        <v>1485</v>
      </c>
      <c r="M52" s="5" t="s">
        <v>33</v>
      </c>
      <c r="N52" s="15" t="s">
        <v>74</v>
      </c>
    </row>
    <row r="53" spans="2:14" ht="13.5" thickBot="1">
      <c r="B53" s="10"/>
      <c r="C53" s="5"/>
      <c r="K53" s="16"/>
      <c r="N53" s="15"/>
    </row>
    <row r="54" spans="1:2" s="29" customFormat="1" ht="13.5" thickBot="1">
      <c r="A54" s="28"/>
      <c r="B54" s="37"/>
    </row>
    <row r="55" spans="1:2" s="8" customFormat="1" ht="13.5" thickBot="1">
      <c r="A55" s="26" t="s">
        <v>35</v>
      </c>
      <c r="B55" s="27"/>
    </row>
    <row r="56" spans="1:10" s="8" customFormat="1" ht="26.25" thickTop="1">
      <c r="A56" s="33"/>
      <c r="B56" s="27" t="s">
        <v>1383</v>
      </c>
      <c r="C56" s="8" t="s">
        <v>1384</v>
      </c>
      <c r="D56" s="8" t="s">
        <v>1479</v>
      </c>
      <c r="E56" s="8" t="s">
        <v>424</v>
      </c>
      <c r="H56" s="8" t="s">
        <v>1385</v>
      </c>
      <c r="I56" s="8" t="s">
        <v>1386</v>
      </c>
      <c r="J56" s="59" t="s">
        <v>880</v>
      </c>
    </row>
    <row r="57" spans="2:12" ht="26.25" thickBot="1">
      <c r="B57" s="10" t="s">
        <v>36</v>
      </c>
      <c r="C57" s="5" t="s">
        <v>754</v>
      </c>
      <c r="D57" s="5" t="s">
        <v>1478</v>
      </c>
      <c r="E57" s="5" t="s">
        <v>424</v>
      </c>
      <c r="F57" s="5" t="s">
        <v>424</v>
      </c>
      <c r="G57" s="5" t="s">
        <v>424</v>
      </c>
      <c r="H57" s="5" t="s">
        <v>1137</v>
      </c>
      <c r="I57" s="5" t="s">
        <v>1138</v>
      </c>
      <c r="K57" s="43" t="s">
        <v>724</v>
      </c>
      <c r="L57" s="5" t="s">
        <v>725</v>
      </c>
    </row>
    <row r="58" spans="1:2" s="29" customFormat="1" ht="13.5" thickBot="1">
      <c r="A58" s="28"/>
      <c r="B58" s="37"/>
    </row>
    <row r="59" spans="1:3" ht="13.5" thickBot="1">
      <c r="A59" s="21" t="s">
        <v>948</v>
      </c>
      <c r="B59" s="10"/>
      <c r="C59" s="5"/>
    </row>
    <row r="60" spans="2:14" ht="27" thickTop="1">
      <c r="B60" s="87" t="s">
        <v>1480</v>
      </c>
      <c r="C60" s="5" t="s">
        <v>1482</v>
      </c>
      <c r="D60" s="5" t="s">
        <v>1002</v>
      </c>
      <c r="E60" s="5" t="s">
        <v>424</v>
      </c>
      <c r="H60" s="49" t="s">
        <v>1481</v>
      </c>
      <c r="N60" s="16"/>
    </row>
    <row r="61" spans="2:14" ht="13.5" thickBot="1">
      <c r="B61" s="10"/>
      <c r="C61" s="5"/>
      <c r="N61" s="16"/>
    </row>
    <row r="62" spans="1:2" s="29" customFormat="1" ht="13.5" thickBot="1">
      <c r="A62" s="28"/>
      <c r="B62" s="37"/>
    </row>
    <row r="63" spans="1:3" ht="13.5" thickBot="1">
      <c r="A63" s="21" t="s">
        <v>949</v>
      </c>
      <c r="B63" s="10"/>
      <c r="C63" s="5"/>
    </row>
    <row r="64" spans="2:14" ht="39" thickTop="1">
      <c r="B64" s="10" t="s">
        <v>1454</v>
      </c>
      <c r="C64" s="5"/>
      <c r="D64" s="5" t="s">
        <v>1483</v>
      </c>
      <c r="E64" s="5" t="s">
        <v>424</v>
      </c>
      <c r="F64" s="5" t="s">
        <v>424</v>
      </c>
      <c r="G64" s="5" t="s">
        <v>424</v>
      </c>
      <c r="H64" s="5" t="s">
        <v>1139</v>
      </c>
      <c r="I64" s="5" t="s">
        <v>1140</v>
      </c>
      <c r="K64" s="5" t="s">
        <v>1484</v>
      </c>
      <c r="N64" s="16" t="s">
        <v>1233</v>
      </c>
    </row>
    <row r="65" spans="2:14" ht="25.5">
      <c r="B65" s="10" t="s">
        <v>950</v>
      </c>
      <c r="C65" s="5" t="s">
        <v>755</v>
      </c>
      <c r="E65" s="5" t="s">
        <v>424</v>
      </c>
      <c r="F65" s="5" t="s">
        <v>424</v>
      </c>
      <c r="H65" s="5" t="s">
        <v>884</v>
      </c>
      <c r="I65" s="5" t="s">
        <v>885</v>
      </c>
      <c r="J65" s="5" t="s">
        <v>951</v>
      </c>
      <c r="N65" s="16" t="s">
        <v>546</v>
      </c>
    </row>
    <row r="66" spans="2:15" ht="26.25" thickBot="1">
      <c r="B66" s="10" t="s">
        <v>973</v>
      </c>
      <c r="C66" s="5" t="s">
        <v>374</v>
      </c>
      <c r="D66" s="5" t="s">
        <v>1122</v>
      </c>
      <c r="E66" s="5" t="s">
        <v>424</v>
      </c>
      <c r="F66" s="5" t="s">
        <v>424</v>
      </c>
      <c r="G66" s="5" t="s">
        <v>424</v>
      </c>
      <c r="H66" s="5" t="s">
        <v>974</v>
      </c>
      <c r="I66" s="5" t="s">
        <v>975</v>
      </c>
      <c r="J66" s="5" t="s">
        <v>644</v>
      </c>
      <c r="K66" s="16" t="s">
        <v>288</v>
      </c>
      <c r="N66" s="16" t="s">
        <v>642</v>
      </c>
      <c r="O66" s="16" t="s">
        <v>643</v>
      </c>
    </row>
    <row r="67" spans="1:2" s="29" customFormat="1" ht="13.5" thickBot="1">
      <c r="A67" s="28"/>
      <c r="B67" s="37"/>
    </row>
    <row r="68" spans="1:3" ht="12.75">
      <c r="A68" s="22" t="s">
        <v>996</v>
      </c>
      <c r="B68" s="22"/>
      <c r="C68" s="12"/>
    </row>
    <row r="69" spans="1:11" ht="38.25">
      <c r="A69" s="22"/>
      <c r="B69" s="10" t="s">
        <v>1454</v>
      </c>
      <c r="C69" s="12"/>
      <c r="D69" s="5" t="s">
        <v>1483</v>
      </c>
      <c r="H69" s="5" t="s">
        <v>1139</v>
      </c>
      <c r="I69" s="5" t="s">
        <v>1140</v>
      </c>
      <c r="K69" s="5" t="s">
        <v>1484</v>
      </c>
    </row>
    <row r="70" spans="1:11" ht="25.5">
      <c r="A70" s="22"/>
      <c r="B70" s="22" t="s">
        <v>415</v>
      </c>
      <c r="C70" s="12" t="s">
        <v>662</v>
      </c>
      <c r="D70" s="5" t="s">
        <v>1486</v>
      </c>
      <c r="E70" s="5" t="s">
        <v>424</v>
      </c>
      <c r="F70" s="5" t="s">
        <v>424</v>
      </c>
      <c r="G70" s="5" t="s">
        <v>424</v>
      </c>
      <c r="H70" s="5" t="s">
        <v>161</v>
      </c>
      <c r="I70" s="5" t="s">
        <v>364</v>
      </c>
      <c r="J70" s="5" t="s">
        <v>547</v>
      </c>
      <c r="K70" s="5" t="s">
        <v>482</v>
      </c>
    </row>
    <row r="71" spans="1:15" ht="25.5">
      <c r="A71" s="22"/>
      <c r="B71" s="22" t="s">
        <v>109</v>
      </c>
      <c r="C71" s="12" t="s">
        <v>375</v>
      </c>
      <c r="D71" s="5" t="s">
        <v>1487</v>
      </c>
      <c r="E71" s="5" t="s">
        <v>424</v>
      </c>
      <c r="F71" s="5" t="s">
        <v>424</v>
      </c>
      <c r="G71" s="5" t="s">
        <v>424</v>
      </c>
      <c r="H71" s="5" t="s">
        <v>99</v>
      </c>
      <c r="I71" s="5" t="s">
        <v>100</v>
      </c>
      <c r="M71" s="5" t="s">
        <v>530</v>
      </c>
      <c r="N71" s="43" t="s">
        <v>531</v>
      </c>
      <c r="O71" s="43" t="s">
        <v>529</v>
      </c>
    </row>
    <row r="72" spans="1:11" ht="25.5">
      <c r="A72" s="22"/>
      <c r="B72" s="22" t="s">
        <v>1363</v>
      </c>
      <c r="C72" s="12" t="s">
        <v>93</v>
      </c>
      <c r="D72" s="5" t="s">
        <v>1488</v>
      </c>
      <c r="E72" s="5" t="s">
        <v>424</v>
      </c>
      <c r="F72" s="5" t="s">
        <v>424</v>
      </c>
      <c r="H72" s="5" t="s">
        <v>1275</v>
      </c>
      <c r="I72" s="5" t="s">
        <v>1276</v>
      </c>
      <c r="J72" s="5" t="s">
        <v>1277</v>
      </c>
      <c r="K72" s="16" t="s">
        <v>1278</v>
      </c>
    </row>
    <row r="73" spans="1:14" ht="38.25">
      <c r="A73" s="22"/>
      <c r="B73" s="22" t="s">
        <v>862</v>
      </c>
      <c r="C73" s="12" t="s">
        <v>94</v>
      </c>
      <c r="D73" s="5" t="s">
        <v>1489</v>
      </c>
      <c r="E73" s="5" t="s">
        <v>424</v>
      </c>
      <c r="F73" s="5" t="s">
        <v>424</v>
      </c>
      <c r="G73" s="5" t="s">
        <v>424</v>
      </c>
      <c r="H73" s="5" t="s">
        <v>1141</v>
      </c>
      <c r="I73" s="5" t="s">
        <v>1142</v>
      </c>
      <c r="J73" s="5" t="s">
        <v>67</v>
      </c>
      <c r="K73" s="5" t="s">
        <v>1250</v>
      </c>
      <c r="N73" s="16" t="s">
        <v>1250</v>
      </c>
    </row>
    <row r="74" spans="1:10" ht="39" thickBot="1">
      <c r="A74" s="22"/>
      <c r="B74" s="22" t="s">
        <v>64</v>
      </c>
      <c r="C74" s="63" t="s">
        <v>95</v>
      </c>
      <c r="D74" s="5" t="s">
        <v>1487</v>
      </c>
      <c r="E74" s="5" t="s">
        <v>424</v>
      </c>
      <c r="F74" s="5" t="s">
        <v>424</v>
      </c>
      <c r="H74" s="64" t="s">
        <v>376</v>
      </c>
      <c r="I74" s="64" t="s">
        <v>377</v>
      </c>
      <c r="J74" s="5" t="s">
        <v>65</v>
      </c>
    </row>
    <row r="75" spans="1:2" s="29" customFormat="1" ht="13.5" thickBot="1">
      <c r="A75" s="28"/>
      <c r="B75" s="37"/>
    </row>
    <row r="76" spans="1:14" ht="13.5" thickBot="1">
      <c r="A76" s="21" t="s">
        <v>944</v>
      </c>
      <c r="B76" s="10"/>
      <c r="C76" s="5"/>
      <c r="N76" s="16"/>
    </row>
    <row r="77" spans="2:15" ht="26.25" thickTop="1">
      <c r="B77" s="10" t="s">
        <v>945</v>
      </c>
      <c r="C77" s="5" t="s">
        <v>96</v>
      </c>
      <c r="D77" s="5" t="s">
        <v>1490</v>
      </c>
      <c r="E77" s="5" t="s">
        <v>424</v>
      </c>
      <c r="F77" s="5" t="s">
        <v>424</v>
      </c>
      <c r="G77" s="5" t="s">
        <v>424</v>
      </c>
      <c r="H77" s="5" t="s">
        <v>1143</v>
      </c>
      <c r="I77" s="5" t="s">
        <v>1144</v>
      </c>
      <c r="J77" s="5" t="s">
        <v>557</v>
      </c>
      <c r="K77" s="43" t="s">
        <v>1406</v>
      </c>
      <c r="M77" s="5" t="s">
        <v>1100</v>
      </c>
      <c r="N77" s="43" t="s">
        <v>914</v>
      </c>
      <c r="O77" s="16" t="s">
        <v>199</v>
      </c>
    </row>
    <row r="78" spans="2:15" ht="68.25" customHeight="1">
      <c r="B78" s="10" t="s">
        <v>567</v>
      </c>
      <c r="C78" s="5" t="s">
        <v>638</v>
      </c>
      <c r="D78" s="5" t="s">
        <v>1491</v>
      </c>
      <c r="E78" s="5" t="s">
        <v>424</v>
      </c>
      <c r="H78" s="5" t="s">
        <v>210</v>
      </c>
      <c r="I78" s="5" t="s">
        <v>573</v>
      </c>
      <c r="K78" s="47" t="s">
        <v>568</v>
      </c>
      <c r="N78" s="43"/>
      <c r="O78" s="16"/>
    </row>
    <row r="79" spans="2:9" ht="40.5" customHeight="1" thickBot="1">
      <c r="B79" s="10" t="s">
        <v>946</v>
      </c>
      <c r="C79" s="88" t="s">
        <v>97</v>
      </c>
      <c r="D79" s="5" t="s">
        <v>1492</v>
      </c>
      <c r="E79" s="5" t="s">
        <v>424</v>
      </c>
      <c r="G79" s="5" t="s">
        <v>424</v>
      </c>
      <c r="H79" s="5" t="s">
        <v>1145</v>
      </c>
      <c r="I79" s="5" t="s">
        <v>1146</v>
      </c>
    </row>
    <row r="80" spans="1:177" ht="13.5" thickBot="1">
      <c r="A80" s="28"/>
      <c r="B80" s="37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</row>
    <row r="81" spans="1:177" s="29" customFormat="1" ht="13.5" thickBot="1">
      <c r="A81" s="21" t="s">
        <v>493</v>
      </c>
      <c r="B81" s="1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</row>
    <row r="82" spans="2:11" ht="26.25" thickTop="1">
      <c r="B82" s="10" t="s">
        <v>494</v>
      </c>
      <c r="C82" s="5" t="s">
        <v>98</v>
      </c>
      <c r="D82" s="5" t="s">
        <v>1493</v>
      </c>
      <c r="E82" s="5" t="s">
        <v>424</v>
      </c>
      <c r="F82" s="5" t="s">
        <v>424</v>
      </c>
      <c r="G82" s="5" t="s">
        <v>424</v>
      </c>
      <c r="H82" s="5" t="s">
        <v>1147</v>
      </c>
      <c r="I82" s="5" t="s">
        <v>1150</v>
      </c>
      <c r="J82" s="5" t="s">
        <v>495</v>
      </c>
      <c r="K82" s="43" t="s">
        <v>881</v>
      </c>
    </row>
    <row r="83" spans="2:11" ht="127.5">
      <c r="B83" s="10" t="s">
        <v>1125</v>
      </c>
      <c r="C83" s="5" t="s">
        <v>997</v>
      </c>
      <c r="D83" s="5" t="s">
        <v>1494</v>
      </c>
      <c r="E83" s="5" t="s">
        <v>424</v>
      </c>
      <c r="F83" s="5" t="s">
        <v>424</v>
      </c>
      <c r="H83" s="5" t="s">
        <v>1128</v>
      </c>
      <c r="I83" s="5" t="s">
        <v>998</v>
      </c>
      <c r="J83" s="5" t="s">
        <v>1127</v>
      </c>
      <c r="K83" s="5" t="s">
        <v>1126</v>
      </c>
    </row>
    <row r="84" spans="2:11" ht="26.25" thickBot="1">
      <c r="B84" s="10" t="s">
        <v>138</v>
      </c>
      <c r="C84" s="5" t="s">
        <v>140</v>
      </c>
      <c r="D84" s="5" t="s">
        <v>139</v>
      </c>
      <c r="G84" s="5" t="s">
        <v>424</v>
      </c>
      <c r="H84" s="5" t="s">
        <v>141</v>
      </c>
      <c r="I84" s="5" t="s">
        <v>142</v>
      </c>
      <c r="J84" s="5" t="s">
        <v>143</v>
      </c>
      <c r="K84" s="5" t="s">
        <v>144</v>
      </c>
    </row>
    <row r="85" spans="1:177" ht="13.5" thickBot="1">
      <c r="A85" s="28"/>
      <c r="B85" s="37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</row>
    <row r="86" spans="1:177" s="29" customFormat="1" ht="13.5" thickBot="1">
      <c r="A86" s="21" t="s">
        <v>496</v>
      </c>
      <c r="B86" s="1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</row>
    <row r="87" spans="2:15" ht="48" customHeight="1" thickTop="1">
      <c r="B87" s="10" t="s">
        <v>614</v>
      </c>
      <c r="C87" s="19" t="s">
        <v>615</v>
      </c>
      <c r="D87" s="5" t="s">
        <v>1495</v>
      </c>
      <c r="G87" s="5" t="s">
        <v>424</v>
      </c>
      <c r="H87" s="5" t="s">
        <v>616</v>
      </c>
      <c r="I87" s="5" t="s">
        <v>619</v>
      </c>
      <c r="J87" s="5" t="s">
        <v>618</v>
      </c>
      <c r="K87" s="5" t="s">
        <v>617</v>
      </c>
      <c r="L87" s="5" t="s">
        <v>620</v>
      </c>
      <c r="M87" s="5" t="s">
        <v>618</v>
      </c>
      <c r="N87" s="43" t="s">
        <v>621</v>
      </c>
      <c r="O87" s="5" t="s">
        <v>622</v>
      </c>
    </row>
    <row r="88" spans="2:9" ht="45" customHeight="1">
      <c r="B88" s="10" t="s">
        <v>740</v>
      </c>
      <c r="C88" s="5" t="s">
        <v>1075</v>
      </c>
      <c r="E88" s="5" t="s">
        <v>424</v>
      </c>
      <c r="G88" s="5" t="s">
        <v>424</v>
      </c>
      <c r="H88" s="5" t="s">
        <v>1148</v>
      </c>
      <c r="I88" s="5" t="s">
        <v>1151</v>
      </c>
    </row>
    <row r="89" spans="2:12" ht="63.75">
      <c r="B89" s="10" t="s">
        <v>978</v>
      </c>
      <c r="C89" s="5" t="s">
        <v>1061</v>
      </c>
      <c r="D89" s="5" t="s">
        <v>1496</v>
      </c>
      <c r="E89" s="5" t="s">
        <v>424</v>
      </c>
      <c r="F89" s="5" t="s">
        <v>424</v>
      </c>
      <c r="G89" s="5" t="s">
        <v>424</v>
      </c>
      <c r="H89" s="5" t="s">
        <v>939</v>
      </c>
      <c r="I89" s="5" t="s">
        <v>940</v>
      </c>
      <c r="J89" s="5" t="s">
        <v>979</v>
      </c>
      <c r="K89" s="16" t="s">
        <v>980</v>
      </c>
      <c r="L89" s="5" t="s">
        <v>941</v>
      </c>
    </row>
    <row r="90" spans="2:15" ht="26.25" thickBot="1">
      <c r="B90" s="10" t="s">
        <v>1322</v>
      </c>
      <c r="C90" s="5" t="s">
        <v>1294</v>
      </c>
      <c r="D90" s="5" t="s">
        <v>1497</v>
      </c>
      <c r="E90" s="5" t="s">
        <v>971</v>
      </c>
      <c r="F90" s="5" t="s">
        <v>424</v>
      </c>
      <c r="H90" s="5" t="s">
        <v>837</v>
      </c>
      <c r="I90" s="65" t="s">
        <v>1099</v>
      </c>
      <c r="J90" s="5" t="s">
        <v>146</v>
      </c>
      <c r="K90" s="43" t="s">
        <v>145</v>
      </c>
      <c r="M90" s="5" t="s">
        <v>751</v>
      </c>
      <c r="N90" s="43" t="s">
        <v>752</v>
      </c>
      <c r="O90" s="43" t="s">
        <v>753</v>
      </c>
    </row>
    <row r="91" spans="1:177" ht="13.5" thickBot="1">
      <c r="A91" s="28"/>
      <c r="B91" s="37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</row>
    <row r="92" spans="1:177" s="29" customFormat="1" ht="13.5" thickBot="1">
      <c r="A92" s="21" t="s">
        <v>490</v>
      </c>
      <c r="B92" s="10"/>
      <c r="C92" s="5"/>
      <c r="D92" s="5"/>
      <c r="E92" s="5"/>
      <c r="F92" s="5"/>
      <c r="G92" s="5"/>
      <c r="H92" s="5"/>
      <c r="I92" s="5"/>
      <c r="J92" s="5"/>
      <c r="K92" s="16"/>
      <c r="L92" s="5"/>
      <c r="M92" s="5"/>
      <c r="N92" s="1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</row>
    <row r="93" spans="2:14" ht="27" thickBot="1" thickTop="1">
      <c r="B93" s="10" t="s">
        <v>39</v>
      </c>
      <c r="C93" s="5" t="s">
        <v>1309</v>
      </c>
      <c r="D93" s="5" t="s">
        <v>1498</v>
      </c>
      <c r="E93" s="5" t="s">
        <v>424</v>
      </c>
      <c r="F93" s="5" t="s">
        <v>424</v>
      </c>
      <c r="G93" s="5" t="s">
        <v>424</v>
      </c>
      <c r="H93" s="5" t="s">
        <v>489</v>
      </c>
      <c r="I93" s="5" t="s">
        <v>1298</v>
      </c>
      <c r="J93" s="5" t="s">
        <v>491</v>
      </c>
      <c r="K93" s="66" t="s">
        <v>652</v>
      </c>
      <c r="M93" s="5" t="s">
        <v>491</v>
      </c>
      <c r="N93" s="66" t="s">
        <v>652</v>
      </c>
    </row>
    <row r="94" spans="1:177" ht="13.5" thickBot="1">
      <c r="A94" s="28"/>
      <c r="B94" s="37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</row>
    <row r="95" spans="1:177" s="29" customFormat="1" ht="13.5" thickBot="1">
      <c r="A95" s="34" t="s">
        <v>1046</v>
      </c>
      <c r="B95" s="33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</row>
    <row r="96" spans="1:2" s="19" customFormat="1" ht="13.5" thickTop="1">
      <c r="A96" s="36"/>
      <c r="B96" s="33"/>
    </row>
    <row r="97" spans="1:14" s="19" customFormat="1" ht="26.25" thickBot="1">
      <c r="A97" s="33"/>
      <c r="B97" s="33" t="s">
        <v>1047</v>
      </c>
      <c r="C97" s="19" t="s">
        <v>1048</v>
      </c>
      <c r="D97" s="19" t="s">
        <v>1499</v>
      </c>
      <c r="E97" s="19" t="s">
        <v>424</v>
      </c>
      <c r="H97" s="19" t="s">
        <v>1050</v>
      </c>
      <c r="I97" s="19" t="s">
        <v>1051</v>
      </c>
      <c r="J97" s="35" t="s">
        <v>1049</v>
      </c>
      <c r="K97" s="19" t="s">
        <v>1052</v>
      </c>
      <c r="N97" s="19" t="s">
        <v>1053</v>
      </c>
    </row>
    <row r="98" spans="1:177" s="19" customFormat="1" ht="12" customHeight="1" thickBot="1">
      <c r="A98" s="28"/>
      <c r="B98" s="37"/>
      <c r="C98" s="29"/>
      <c r="D98" s="29"/>
      <c r="E98" s="29"/>
      <c r="F98" s="29"/>
      <c r="G98" s="29"/>
      <c r="H98" s="29"/>
      <c r="I98" s="29"/>
      <c r="J98" s="67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</row>
    <row r="99" spans="1:177" s="29" customFormat="1" ht="13.5" thickBot="1">
      <c r="A99" s="23" t="s">
        <v>272</v>
      </c>
      <c r="B99" s="10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</row>
    <row r="100" spans="1:177" ht="26.25" thickTop="1">
      <c r="A100" s="27"/>
      <c r="B100" s="27" t="s">
        <v>426</v>
      </c>
      <c r="C100" s="68" t="s">
        <v>1310</v>
      </c>
      <c r="D100" s="8" t="s">
        <v>1500</v>
      </c>
      <c r="E100" s="8" t="s">
        <v>424</v>
      </c>
      <c r="F100" s="8" t="s">
        <v>424</v>
      </c>
      <c r="G100" s="8" t="s">
        <v>424</v>
      </c>
      <c r="H100" s="8" t="s">
        <v>1149</v>
      </c>
      <c r="I100" s="8" t="s">
        <v>314</v>
      </c>
      <c r="J100" s="8" t="s">
        <v>273</v>
      </c>
      <c r="K100" s="8" t="s">
        <v>908</v>
      </c>
      <c r="L100" s="8"/>
      <c r="M100" s="8"/>
      <c r="N100" s="6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</row>
    <row r="101" spans="1:177" s="8" customFormat="1" ht="29.25" customHeight="1">
      <c r="A101" s="10"/>
      <c r="B101" s="10" t="s">
        <v>1045</v>
      </c>
      <c r="C101" s="5" t="s">
        <v>1311</v>
      </c>
      <c r="D101" s="5" t="s">
        <v>1501</v>
      </c>
      <c r="E101" s="5" t="s">
        <v>424</v>
      </c>
      <c r="F101" s="5" t="s">
        <v>424</v>
      </c>
      <c r="G101" s="5" t="s">
        <v>424</v>
      </c>
      <c r="H101" s="5" t="s">
        <v>1081</v>
      </c>
      <c r="I101" s="5" t="s">
        <v>1082</v>
      </c>
      <c r="J101" s="5" t="s">
        <v>1083</v>
      </c>
      <c r="K101" s="16" t="s">
        <v>1030</v>
      </c>
      <c r="L101" s="5"/>
      <c r="M101" s="66" t="s">
        <v>484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</row>
    <row r="102" spans="2:11" ht="26.25" thickBot="1">
      <c r="B102" s="10" t="s">
        <v>761</v>
      </c>
      <c r="C102" s="5" t="s">
        <v>1312</v>
      </c>
      <c r="D102" s="5" t="s">
        <v>1499</v>
      </c>
      <c r="E102" s="5" t="s">
        <v>424</v>
      </c>
      <c r="H102" s="5" t="s">
        <v>762</v>
      </c>
      <c r="I102" s="5" t="s">
        <v>389</v>
      </c>
      <c r="J102" s="5" t="s">
        <v>390</v>
      </c>
      <c r="K102" s="16" t="s">
        <v>391</v>
      </c>
    </row>
    <row r="103" spans="1:177" ht="21.75" customHeight="1" thickBot="1">
      <c r="A103" s="28"/>
      <c r="B103" s="37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</row>
    <row r="104" spans="1:177" s="29" customFormat="1" ht="13.5" thickBot="1">
      <c r="A104" s="21" t="s">
        <v>274</v>
      </c>
      <c r="B104" s="10"/>
      <c r="C104" s="5"/>
      <c r="D104" s="5"/>
      <c r="E104" s="5"/>
      <c r="F104" s="5"/>
      <c r="G104" s="5"/>
      <c r="H104" s="5"/>
      <c r="I104" s="5"/>
      <c r="J104" s="5"/>
      <c r="K104" s="1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</row>
    <row r="105" spans="1:11" ht="39" thickTop="1">
      <c r="A105" s="10">
        <v>701696</v>
      </c>
      <c r="B105" s="10" t="s">
        <v>631</v>
      </c>
      <c r="C105" s="5" t="s">
        <v>1502</v>
      </c>
      <c r="D105" s="5" t="s">
        <v>1503</v>
      </c>
      <c r="E105" s="5" t="s">
        <v>424</v>
      </c>
      <c r="F105" s="5" t="s">
        <v>424</v>
      </c>
      <c r="G105" s="5" t="s">
        <v>424</v>
      </c>
      <c r="H105" s="5" t="s">
        <v>269</v>
      </c>
      <c r="I105" s="5" t="s">
        <v>315</v>
      </c>
      <c r="J105" s="5" t="s">
        <v>984</v>
      </c>
      <c r="K105" s="70" t="s">
        <v>75</v>
      </c>
    </row>
    <row r="106" spans="2:14" ht="25.5">
      <c r="B106" s="10" t="s">
        <v>1359</v>
      </c>
      <c r="C106" s="5" t="s">
        <v>1313</v>
      </c>
      <c r="D106" s="5" t="s">
        <v>1504</v>
      </c>
      <c r="E106" s="5" t="s">
        <v>424</v>
      </c>
      <c r="F106" s="5" t="s">
        <v>424</v>
      </c>
      <c r="H106" s="5" t="s">
        <v>935</v>
      </c>
      <c r="I106" s="5" t="s">
        <v>936</v>
      </c>
      <c r="J106" s="5" t="s">
        <v>1300</v>
      </c>
      <c r="K106" s="16" t="s">
        <v>1262</v>
      </c>
      <c r="N106" s="15"/>
    </row>
    <row r="107" spans="2:14" ht="39" thickBot="1">
      <c r="B107" s="10" t="s">
        <v>1261</v>
      </c>
      <c r="C107" s="5" t="s">
        <v>1314</v>
      </c>
      <c r="E107" s="5" t="s">
        <v>424</v>
      </c>
      <c r="G107" s="5" t="s">
        <v>424</v>
      </c>
      <c r="H107" s="5" t="s">
        <v>918</v>
      </c>
      <c r="I107" s="5" t="s">
        <v>316</v>
      </c>
      <c r="J107" s="5" t="s">
        <v>275</v>
      </c>
      <c r="N107" s="15" t="s">
        <v>1336</v>
      </c>
    </row>
    <row r="108" spans="1:177" ht="13.5" thickBot="1">
      <c r="A108" s="28"/>
      <c r="B108" s="37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</row>
    <row r="109" spans="1:177" s="29" customFormat="1" ht="13.5" thickBot="1">
      <c r="A109" s="21" t="s">
        <v>1103</v>
      </c>
      <c r="B109" s="10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</row>
    <row r="110" spans="1:14" ht="26.25" thickTop="1">
      <c r="A110" s="10">
        <v>700035</v>
      </c>
      <c r="B110" s="10" t="s">
        <v>1104</v>
      </c>
      <c r="C110" s="5" t="s">
        <v>1315</v>
      </c>
      <c r="D110" s="5" t="s">
        <v>1505</v>
      </c>
      <c r="E110" s="5" t="s">
        <v>424</v>
      </c>
      <c r="F110" s="5" t="s">
        <v>424</v>
      </c>
      <c r="G110" s="5" t="s">
        <v>424</v>
      </c>
      <c r="H110" s="5" t="s">
        <v>1334</v>
      </c>
      <c r="I110" s="5" t="s">
        <v>317</v>
      </c>
      <c r="J110" s="5" t="s">
        <v>136</v>
      </c>
      <c r="K110" s="43" t="s">
        <v>597</v>
      </c>
      <c r="L110" s="5" t="s">
        <v>721</v>
      </c>
      <c r="M110" s="5" t="s">
        <v>1105</v>
      </c>
      <c r="N110" s="15" t="s">
        <v>137</v>
      </c>
    </row>
    <row r="111" spans="2:15" ht="25.5">
      <c r="B111" s="10" t="s">
        <v>1247</v>
      </c>
      <c r="C111" s="5" t="s">
        <v>297</v>
      </c>
      <c r="E111" s="5" t="s">
        <v>424</v>
      </c>
      <c r="F111" s="5" t="s">
        <v>424</v>
      </c>
      <c r="G111" s="5" t="s">
        <v>424</v>
      </c>
      <c r="H111" s="5" t="s">
        <v>435</v>
      </c>
      <c r="I111" s="5" t="s">
        <v>1248</v>
      </c>
      <c r="J111" s="5" t="s">
        <v>434</v>
      </c>
      <c r="K111" s="71" t="s">
        <v>540</v>
      </c>
      <c r="L111" s="5" t="s">
        <v>541</v>
      </c>
      <c r="M111" s="5" t="s">
        <v>434</v>
      </c>
      <c r="N111" s="71" t="s">
        <v>540</v>
      </c>
      <c r="O111" s="5" t="s">
        <v>1218</v>
      </c>
    </row>
    <row r="112" spans="2:11" ht="39" thickBot="1">
      <c r="B112" s="10" t="s">
        <v>1328</v>
      </c>
      <c r="C112" s="5" t="s">
        <v>1251</v>
      </c>
      <c r="E112" s="5" t="s">
        <v>424</v>
      </c>
      <c r="F112" s="5" t="s">
        <v>424</v>
      </c>
      <c r="H112" s="5" t="s">
        <v>1337</v>
      </c>
      <c r="I112" s="5" t="s">
        <v>318</v>
      </c>
      <c r="J112" s="5" t="s">
        <v>1329</v>
      </c>
      <c r="K112" s="5" t="s">
        <v>1263</v>
      </c>
    </row>
    <row r="113" spans="1:177" ht="13.5" thickBot="1">
      <c r="A113" s="28"/>
      <c r="B113" s="37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</row>
    <row r="114" spans="1:177" s="29" customFormat="1" ht="13.5" thickBot="1">
      <c r="A114" s="21" t="s">
        <v>436</v>
      </c>
      <c r="B114" s="1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</row>
    <row r="115" spans="2:13" ht="39" thickTop="1">
      <c r="B115" s="10" t="s">
        <v>1033</v>
      </c>
      <c r="C115" s="5" t="s">
        <v>107</v>
      </c>
      <c r="D115" s="5" t="s">
        <v>1506</v>
      </c>
      <c r="E115" s="5" t="s">
        <v>424</v>
      </c>
      <c r="F115" s="5" t="s">
        <v>424</v>
      </c>
      <c r="G115" s="5" t="s">
        <v>424</v>
      </c>
      <c r="H115" s="5" t="s">
        <v>437</v>
      </c>
      <c r="I115" s="5" t="s">
        <v>438</v>
      </c>
      <c r="J115" s="5" t="s">
        <v>439</v>
      </c>
      <c r="K115" s="43" t="s">
        <v>1028</v>
      </c>
      <c r="M115" s="5" t="s">
        <v>439</v>
      </c>
    </row>
    <row r="116" spans="2:15" ht="24.75" customHeight="1" thickBot="1">
      <c r="B116" s="10" t="s">
        <v>440</v>
      </c>
      <c r="C116" s="5" t="s">
        <v>1387</v>
      </c>
      <c r="D116" s="5" t="s">
        <v>1504</v>
      </c>
      <c r="E116" s="5" t="s">
        <v>424</v>
      </c>
      <c r="F116" s="5" t="s">
        <v>424</v>
      </c>
      <c r="H116" s="5" t="s">
        <v>10</v>
      </c>
      <c r="I116" s="5" t="s">
        <v>11</v>
      </c>
      <c r="J116" s="5" t="s">
        <v>1095</v>
      </c>
      <c r="K116" s="16" t="s">
        <v>1096</v>
      </c>
      <c r="M116" s="5" t="s">
        <v>1095</v>
      </c>
      <c r="N116" s="16" t="s">
        <v>441</v>
      </c>
      <c r="O116" s="16" t="s">
        <v>1405</v>
      </c>
    </row>
    <row r="117" spans="1:177" ht="13.5" thickBot="1">
      <c r="A117" s="28"/>
      <c r="B117" s="37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</row>
    <row r="118" spans="1:177" s="29" customFormat="1" ht="13.5" thickBot="1">
      <c r="A118" s="21" t="s">
        <v>736</v>
      </c>
      <c r="B118" s="10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</row>
    <row r="119" spans="2:15" ht="27" thickBot="1" thickTop="1">
      <c r="B119" s="10" t="s">
        <v>737</v>
      </c>
      <c r="C119" s="5" t="s">
        <v>1252</v>
      </c>
      <c r="D119" s="5" t="s">
        <v>1507</v>
      </c>
      <c r="E119" s="5" t="s">
        <v>424</v>
      </c>
      <c r="F119" s="5" t="s">
        <v>424</v>
      </c>
      <c r="G119" s="5" t="s">
        <v>424</v>
      </c>
      <c r="H119" s="5" t="s">
        <v>739</v>
      </c>
      <c r="I119" s="5" t="s">
        <v>738</v>
      </c>
      <c r="J119" s="5" t="s">
        <v>741</v>
      </c>
      <c r="M119" s="5" t="s">
        <v>741</v>
      </c>
      <c r="N119" s="16" t="s">
        <v>742</v>
      </c>
      <c r="O119" s="16" t="s">
        <v>743</v>
      </c>
    </row>
    <row r="120" spans="1:177" ht="13.5" thickBot="1">
      <c r="A120" s="28"/>
      <c r="B120" s="37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</row>
    <row r="121" spans="1:177" s="29" customFormat="1" ht="13.5" thickBot="1">
      <c r="A121" s="21" t="s">
        <v>12</v>
      </c>
      <c r="B121" s="1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</row>
    <row r="122" spans="1:177" ht="26.25" thickTop="1">
      <c r="A122" s="38"/>
      <c r="B122" s="50" t="s">
        <v>202</v>
      </c>
      <c r="C122" s="31" t="s">
        <v>197</v>
      </c>
      <c r="D122" s="31" t="s">
        <v>1508</v>
      </c>
      <c r="E122" s="31" t="s">
        <v>424</v>
      </c>
      <c r="F122" s="31" t="s">
        <v>424</v>
      </c>
      <c r="G122" s="31" t="s">
        <v>424</v>
      </c>
      <c r="H122" s="31" t="s">
        <v>203</v>
      </c>
      <c r="I122" s="31"/>
      <c r="J122" s="31"/>
      <c r="K122" s="31" t="s">
        <v>198</v>
      </c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</row>
    <row r="123" spans="1:177" s="31" customFormat="1" ht="35.25" customHeight="1">
      <c r="A123" s="10"/>
      <c r="B123" s="10" t="s">
        <v>13</v>
      </c>
      <c r="C123" s="5" t="s">
        <v>345</v>
      </c>
      <c r="D123" s="5" t="s">
        <v>1509</v>
      </c>
      <c r="E123" s="5" t="s">
        <v>424</v>
      </c>
      <c r="F123" s="5" t="s">
        <v>424</v>
      </c>
      <c r="G123" s="5" t="s">
        <v>424</v>
      </c>
      <c r="H123" s="5" t="s">
        <v>14</v>
      </c>
      <c r="I123" s="5" t="s">
        <v>276</v>
      </c>
      <c r="J123" s="5" t="s">
        <v>277</v>
      </c>
      <c r="K123" s="43" t="s">
        <v>542</v>
      </c>
      <c r="L123" s="5"/>
      <c r="M123" s="5" t="s">
        <v>277</v>
      </c>
      <c r="N123" s="16" t="s">
        <v>542</v>
      </c>
      <c r="O123" s="16" t="s">
        <v>749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</row>
    <row r="124" spans="2:15" ht="38.25">
      <c r="B124" s="10" t="s">
        <v>494</v>
      </c>
      <c r="C124" s="5" t="s">
        <v>386</v>
      </c>
      <c r="D124" s="5" t="s">
        <v>1510</v>
      </c>
      <c r="E124" s="5" t="s">
        <v>424</v>
      </c>
      <c r="F124" s="5" t="s">
        <v>424</v>
      </c>
      <c r="G124" s="5" t="s">
        <v>424</v>
      </c>
      <c r="H124" s="5" t="s">
        <v>492</v>
      </c>
      <c r="I124" s="5" t="s">
        <v>1150</v>
      </c>
      <c r="J124" s="5" t="s">
        <v>495</v>
      </c>
      <c r="K124" s="16" t="s">
        <v>1307</v>
      </c>
      <c r="O124" s="16" t="s">
        <v>1308</v>
      </c>
    </row>
    <row r="125" spans="2:14" ht="26.25" thickBot="1">
      <c r="B125" s="10" t="s">
        <v>278</v>
      </c>
      <c r="C125" s="5" t="s">
        <v>988</v>
      </c>
      <c r="D125" s="5" t="s">
        <v>1511</v>
      </c>
      <c r="G125" s="5" t="s">
        <v>424</v>
      </c>
      <c r="H125" s="5" t="s">
        <v>279</v>
      </c>
      <c r="I125" s="5" t="s">
        <v>280</v>
      </c>
      <c r="J125" s="5" t="s">
        <v>1220</v>
      </c>
      <c r="K125" s="43" t="s">
        <v>309</v>
      </c>
      <c r="M125" s="5" t="s">
        <v>1220</v>
      </c>
      <c r="N125" s="43" t="s">
        <v>309</v>
      </c>
    </row>
    <row r="126" spans="1:177" ht="13.5" thickBot="1">
      <c r="A126" s="28"/>
      <c r="B126" s="37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</row>
    <row r="127" spans="1:177" s="29" customFormat="1" ht="13.5" thickBot="1">
      <c r="A127" s="21" t="s">
        <v>915</v>
      </c>
      <c r="B127" s="1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</row>
    <row r="128" spans="2:10" ht="39.75" thickBot="1" thickTop="1">
      <c r="B128" s="10" t="s">
        <v>1451</v>
      </c>
      <c r="C128" s="5" t="s">
        <v>550</v>
      </c>
      <c r="G128" s="5" t="s">
        <v>424</v>
      </c>
      <c r="H128" s="5" t="s">
        <v>916</v>
      </c>
      <c r="I128" s="5" t="s">
        <v>917</v>
      </c>
      <c r="J128" s="5" t="s">
        <v>921</v>
      </c>
    </row>
    <row r="129" spans="1:177" ht="13.5" thickBot="1">
      <c r="A129" s="28"/>
      <c r="B129" s="37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</row>
    <row r="130" spans="1:177" s="29" customFormat="1" ht="13.5" thickBot="1">
      <c r="A130" s="21" t="s">
        <v>464</v>
      </c>
      <c r="B130" s="10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</row>
    <row r="131" spans="2:14" ht="26.25" thickTop="1">
      <c r="B131" s="10" t="s">
        <v>465</v>
      </c>
      <c r="C131" s="5" t="s">
        <v>551</v>
      </c>
      <c r="D131" s="5" t="s">
        <v>1512</v>
      </c>
      <c r="E131" s="5" t="s">
        <v>424</v>
      </c>
      <c r="F131" s="5" t="s">
        <v>424</v>
      </c>
      <c r="G131" s="5" t="s">
        <v>424</v>
      </c>
      <c r="H131" s="5" t="s">
        <v>466</v>
      </c>
      <c r="I131" s="5" t="s">
        <v>467</v>
      </c>
      <c r="J131" s="5" t="s">
        <v>1230</v>
      </c>
      <c r="K131" s="16" t="s">
        <v>1231</v>
      </c>
      <c r="N131" s="16" t="s">
        <v>1231</v>
      </c>
    </row>
    <row r="132" spans="2:14" ht="76.5" customHeight="1">
      <c r="B132" s="10" t="s">
        <v>567</v>
      </c>
      <c r="C132" s="5" t="s">
        <v>1513</v>
      </c>
      <c r="D132" s="5" t="s">
        <v>1514</v>
      </c>
      <c r="E132" s="5" t="s">
        <v>424</v>
      </c>
      <c r="H132" s="5" t="s">
        <v>210</v>
      </c>
      <c r="I132" s="5" t="s">
        <v>573</v>
      </c>
      <c r="K132" s="47" t="s">
        <v>568</v>
      </c>
      <c r="N132" s="16"/>
    </row>
    <row r="133" spans="2:10" ht="25.5">
      <c r="B133" s="10" t="s">
        <v>732</v>
      </c>
      <c r="C133" s="72" t="s">
        <v>552</v>
      </c>
      <c r="D133" s="5" t="s">
        <v>1463</v>
      </c>
      <c r="E133" s="5" t="s">
        <v>424</v>
      </c>
      <c r="H133" s="73" t="s">
        <v>733</v>
      </c>
      <c r="I133" s="73" t="s">
        <v>734</v>
      </c>
      <c r="J133" s="73" t="s">
        <v>735</v>
      </c>
    </row>
    <row r="134" spans="1:11" ht="38.25" customHeight="1" thickBot="1">
      <c r="A134" s="5"/>
      <c r="B134" s="10" t="s">
        <v>1455</v>
      </c>
      <c r="C134" s="5" t="s">
        <v>553</v>
      </c>
      <c r="D134" s="5" t="s">
        <v>1504</v>
      </c>
      <c r="E134" s="5" t="s">
        <v>424</v>
      </c>
      <c r="F134" s="5" t="s">
        <v>424</v>
      </c>
      <c r="G134" s="5" t="s">
        <v>424</v>
      </c>
      <c r="H134" s="5" t="s">
        <v>1169</v>
      </c>
      <c r="I134" s="5" t="s">
        <v>1170</v>
      </c>
      <c r="J134" s="5" t="s">
        <v>271</v>
      </c>
      <c r="K134" s="74" t="s">
        <v>1340</v>
      </c>
    </row>
    <row r="135" spans="1:177" ht="13.5" thickBot="1">
      <c r="A135" s="28"/>
      <c r="B135" s="37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</row>
    <row r="136" spans="1:177" s="29" customFormat="1" ht="13.5" thickBot="1">
      <c r="A136" s="23" t="s">
        <v>468</v>
      </c>
      <c r="B136" s="10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</row>
    <row r="137" spans="2:14" ht="27" thickBot="1" thickTop="1">
      <c r="B137" s="10" t="s">
        <v>426</v>
      </c>
      <c r="C137" s="31" t="s">
        <v>1310</v>
      </c>
      <c r="D137" s="5" t="s">
        <v>1515</v>
      </c>
      <c r="E137" s="5" t="s">
        <v>424</v>
      </c>
      <c r="F137" s="5" t="s">
        <v>424</v>
      </c>
      <c r="G137" s="5" t="s">
        <v>424</v>
      </c>
      <c r="H137" s="5" t="s">
        <v>1333</v>
      </c>
      <c r="I137" s="5" t="s">
        <v>314</v>
      </c>
      <c r="J137" s="5" t="s">
        <v>273</v>
      </c>
      <c r="K137" s="8" t="s">
        <v>908</v>
      </c>
      <c r="N137" s="8" t="s">
        <v>908</v>
      </c>
    </row>
    <row r="138" spans="1:177" ht="13.5" thickBot="1">
      <c r="A138" s="28"/>
      <c r="B138" s="37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</row>
    <row r="139" spans="1:177" s="29" customFormat="1" ht="13.5" thickBot="1">
      <c r="A139" s="21" t="s">
        <v>469</v>
      </c>
      <c r="B139" s="1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</row>
    <row r="140" spans="1:177" ht="26.25" thickTop="1">
      <c r="A140" s="27"/>
      <c r="B140" s="27" t="s">
        <v>1266</v>
      </c>
      <c r="C140" s="8" t="s">
        <v>554</v>
      </c>
      <c r="D140" s="8" t="s">
        <v>1516</v>
      </c>
      <c r="E140" s="8" t="s">
        <v>424</v>
      </c>
      <c r="F140" s="8" t="s">
        <v>424</v>
      </c>
      <c r="G140" s="8" t="s">
        <v>424</v>
      </c>
      <c r="H140" s="8" t="s">
        <v>470</v>
      </c>
      <c r="I140" s="8" t="s">
        <v>471</v>
      </c>
      <c r="J140" s="8" t="s">
        <v>472</v>
      </c>
      <c r="K140" s="8" t="s">
        <v>1025</v>
      </c>
      <c r="L140" s="8"/>
      <c r="M140" s="8" t="s">
        <v>472</v>
      </c>
      <c r="N140" s="8"/>
      <c r="O140" s="8" t="s">
        <v>1024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</row>
    <row r="141" spans="1:177" s="8" customFormat="1" ht="38.25" customHeight="1" thickBot="1">
      <c r="A141" s="10"/>
      <c r="B141" s="10" t="s">
        <v>270</v>
      </c>
      <c r="C141" s="5" t="s">
        <v>555</v>
      </c>
      <c r="D141" s="5" t="s">
        <v>1517</v>
      </c>
      <c r="E141" s="5" t="s">
        <v>424</v>
      </c>
      <c r="F141" s="5" t="s">
        <v>424</v>
      </c>
      <c r="G141" s="5"/>
      <c r="H141" s="5" t="s">
        <v>320</v>
      </c>
      <c r="I141" s="5" t="s">
        <v>319</v>
      </c>
      <c r="J141" s="5" t="s">
        <v>968</v>
      </c>
      <c r="K141" s="43" t="s">
        <v>1424</v>
      </c>
      <c r="L141" s="5" t="s">
        <v>115</v>
      </c>
      <c r="M141" s="5" t="s">
        <v>969</v>
      </c>
      <c r="N141" s="16" t="s">
        <v>1098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</row>
    <row r="142" spans="1:177" ht="13.5" thickBot="1">
      <c r="A142" s="28"/>
      <c r="B142" s="37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</row>
    <row r="143" spans="1:177" s="29" customFormat="1" ht="13.5" thickBot="1">
      <c r="A143" s="21" t="s">
        <v>947</v>
      </c>
      <c r="B143" s="10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</row>
    <row r="144" spans="2:9" ht="26.25" thickTop="1">
      <c r="B144" s="10" t="s">
        <v>174</v>
      </c>
      <c r="C144" s="5" t="s">
        <v>175</v>
      </c>
      <c r="D144" s="5" t="s">
        <v>423</v>
      </c>
      <c r="E144" s="5" t="s">
        <v>424</v>
      </c>
      <c r="H144" s="5" t="s">
        <v>176</v>
      </c>
      <c r="I144" s="5" t="s">
        <v>177</v>
      </c>
    </row>
    <row r="145" spans="2:14" ht="33.75" customHeight="1">
      <c r="B145" s="10" t="s">
        <v>128</v>
      </c>
      <c r="C145" s="5" t="s">
        <v>1179</v>
      </c>
      <c r="D145" s="5" t="s">
        <v>1518</v>
      </c>
      <c r="E145" s="5" t="s">
        <v>424</v>
      </c>
      <c r="G145" s="5" t="s">
        <v>424</v>
      </c>
      <c r="H145" s="5" t="s">
        <v>129</v>
      </c>
      <c r="I145" s="5" t="s">
        <v>130</v>
      </c>
      <c r="J145" s="5" t="s">
        <v>131</v>
      </c>
      <c r="K145" s="5" t="s">
        <v>84</v>
      </c>
      <c r="M145" s="5" t="s">
        <v>131</v>
      </c>
      <c r="N145" s="5" t="s">
        <v>84</v>
      </c>
    </row>
    <row r="146" spans="2:14" ht="26.25" thickBot="1">
      <c r="B146" s="10" t="s">
        <v>167</v>
      </c>
      <c r="C146" s="5" t="s">
        <v>168</v>
      </c>
      <c r="D146" s="5" t="s">
        <v>1519</v>
      </c>
      <c r="G146" s="5" t="s">
        <v>424</v>
      </c>
      <c r="H146" s="5" t="s">
        <v>169</v>
      </c>
      <c r="I146" s="5" t="s">
        <v>170</v>
      </c>
      <c r="J146" s="5" t="s">
        <v>171</v>
      </c>
      <c r="K146" s="43" t="s">
        <v>172</v>
      </c>
      <c r="L146" s="43" t="s">
        <v>173</v>
      </c>
      <c r="M146" s="5" t="s">
        <v>171</v>
      </c>
      <c r="N146" s="43" t="s">
        <v>172</v>
      </c>
    </row>
    <row r="147" spans="1:177" ht="13.5" thickBot="1">
      <c r="A147" s="28"/>
      <c r="B147" s="37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</row>
    <row r="148" spans="1:177" s="29" customFormat="1" ht="13.5" thickBot="1">
      <c r="A148" s="21" t="s">
        <v>473</v>
      </c>
      <c r="B148" s="10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</row>
    <row r="149" spans="2:12" ht="26.25" thickTop="1">
      <c r="B149" s="10" t="s">
        <v>1101</v>
      </c>
      <c r="C149" s="5" t="s">
        <v>1102</v>
      </c>
      <c r="D149" s="5" t="s">
        <v>1520</v>
      </c>
      <c r="E149" s="5" t="s">
        <v>424</v>
      </c>
      <c r="F149" s="5" t="s">
        <v>424</v>
      </c>
      <c r="G149" s="5" t="s">
        <v>424</v>
      </c>
      <c r="H149" s="5" t="s">
        <v>42</v>
      </c>
      <c r="I149" s="5" t="s">
        <v>43</v>
      </c>
      <c r="J149" s="5" t="s">
        <v>536</v>
      </c>
      <c r="K149" s="5" t="s">
        <v>1407</v>
      </c>
      <c r="L149" s="5" t="s">
        <v>208</v>
      </c>
    </row>
    <row r="150" spans="2:11" ht="25.5">
      <c r="B150" s="10" t="s">
        <v>1522</v>
      </c>
      <c r="C150" s="5" t="s">
        <v>1016</v>
      </c>
      <c r="D150" s="5" t="s">
        <v>1521</v>
      </c>
      <c r="G150" s="5" t="s">
        <v>424</v>
      </c>
      <c r="H150" s="5" t="s">
        <v>1067</v>
      </c>
      <c r="I150" s="5" t="s">
        <v>1068</v>
      </c>
      <c r="J150" s="5" t="s">
        <v>1069</v>
      </c>
      <c r="K150" s="16" t="s">
        <v>1070</v>
      </c>
    </row>
    <row r="151" spans="2:11" ht="26.25" thickBot="1">
      <c r="B151" s="10" t="s">
        <v>125</v>
      </c>
      <c r="C151" s="5" t="s">
        <v>1017</v>
      </c>
      <c r="D151" s="5" t="s">
        <v>1520</v>
      </c>
      <c r="E151" s="5" t="s">
        <v>424</v>
      </c>
      <c r="F151" s="5" t="s">
        <v>424</v>
      </c>
      <c r="H151" s="5" t="s">
        <v>126</v>
      </c>
      <c r="I151" s="5" t="s">
        <v>127</v>
      </c>
      <c r="J151" s="5" t="s">
        <v>1335</v>
      </c>
      <c r="K151" s="5" t="s">
        <v>85</v>
      </c>
    </row>
    <row r="152" spans="1:177" ht="29.25" customHeight="1" thickBot="1">
      <c r="A152" s="28"/>
      <c r="B152" s="37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</row>
    <row r="153" spans="1:177" s="29" customFormat="1" ht="13.5" thickBot="1">
      <c r="A153" s="21" t="s">
        <v>132</v>
      </c>
      <c r="B153" s="10"/>
      <c r="C153" s="5"/>
      <c r="D153" s="5"/>
      <c r="E153" s="5"/>
      <c r="F153" s="5"/>
      <c r="G153" s="5"/>
      <c r="H153" s="5"/>
      <c r="I153" s="5"/>
      <c r="J153" s="5"/>
      <c r="K153" s="1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</row>
    <row r="154" spans="1:15" ht="26.25" thickTop="1">
      <c r="A154" s="10">
        <v>700004</v>
      </c>
      <c r="B154" s="10" t="s">
        <v>347</v>
      </c>
      <c r="C154" s="5" t="s">
        <v>684</v>
      </c>
      <c r="D154" s="5" t="s">
        <v>1523</v>
      </c>
      <c r="E154" s="5" t="s">
        <v>424</v>
      </c>
      <c r="F154" s="5" t="s">
        <v>424</v>
      </c>
      <c r="G154" s="5" t="s">
        <v>424</v>
      </c>
      <c r="H154" s="5" t="s">
        <v>348</v>
      </c>
      <c r="I154" s="5" t="s">
        <v>349</v>
      </c>
      <c r="J154" s="5" t="s">
        <v>632</v>
      </c>
      <c r="K154" s="5" t="s">
        <v>0</v>
      </c>
      <c r="N154" s="15" t="s">
        <v>0</v>
      </c>
      <c r="O154" s="16" t="s">
        <v>1246</v>
      </c>
    </row>
    <row r="155" spans="2:15" ht="121.5" customHeight="1">
      <c r="B155" s="10" t="s">
        <v>133</v>
      </c>
      <c r="C155" s="5" t="s">
        <v>685</v>
      </c>
      <c r="D155" s="5" t="s">
        <v>1524</v>
      </c>
      <c r="E155" s="5" t="s">
        <v>424</v>
      </c>
      <c r="F155" s="5" t="s">
        <v>424</v>
      </c>
      <c r="G155" s="5" t="s">
        <v>424</v>
      </c>
      <c r="H155" s="5" t="s">
        <v>134</v>
      </c>
      <c r="I155" s="5" t="s">
        <v>135</v>
      </c>
      <c r="J155" s="5" t="s">
        <v>1217</v>
      </c>
      <c r="K155" s="66" t="s">
        <v>640</v>
      </c>
      <c r="M155" s="5" t="s">
        <v>1216</v>
      </c>
      <c r="N155" s="43" t="s">
        <v>639</v>
      </c>
      <c r="O155" s="16" t="s">
        <v>287</v>
      </c>
    </row>
    <row r="156" spans="1:177" ht="57" customHeight="1">
      <c r="A156" s="27"/>
      <c r="B156" s="27" t="s">
        <v>838</v>
      </c>
      <c r="C156" s="8" t="s">
        <v>686</v>
      </c>
      <c r="D156" s="8" t="s">
        <v>1525</v>
      </c>
      <c r="E156" s="8" t="s">
        <v>424</v>
      </c>
      <c r="F156" s="8" t="s">
        <v>424</v>
      </c>
      <c r="G156" s="8" t="s">
        <v>424</v>
      </c>
      <c r="H156" s="8" t="s">
        <v>839</v>
      </c>
      <c r="I156" s="8" t="s">
        <v>840</v>
      </c>
      <c r="J156" s="8" t="s">
        <v>419</v>
      </c>
      <c r="K156" s="49" t="s">
        <v>1423</v>
      </c>
      <c r="L156" s="8" t="s">
        <v>605</v>
      </c>
      <c r="M156" s="8" t="s">
        <v>606</v>
      </c>
      <c r="N156" s="49" t="s">
        <v>1282</v>
      </c>
      <c r="O156" s="75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</row>
    <row r="157" spans="1:177" s="8" customFormat="1" ht="51.75" customHeight="1">
      <c r="A157" s="10"/>
      <c r="B157" s="10" t="s">
        <v>680</v>
      </c>
      <c r="C157" s="5" t="s">
        <v>559</v>
      </c>
      <c r="D157" s="5" t="s">
        <v>1526</v>
      </c>
      <c r="E157" s="5" t="s">
        <v>424</v>
      </c>
      <c r="F157" s="5" t="s">
        <v>424</v>
      </c>
      <c r="G157" s="5" t="s">
        <v>424</v>
      </c>
      <c r="H157" s="5" t="s">
        <v>681</v>
      </c>
      <c r="I157" s="5"/>
      <c r="J157" s="5"/>
      <c r="K157" s="16" t="s">
        <v>1286</v>
      </c>
      <c r="L157" s="5" t="s">
        <v>1287</v>
      </c>
      <c r="M157" s="5" t="s">
        <v>1119</v>
      </c>
      <c r="N157" s="43" t="s">
        <v>1288</v>
      </c>
      <c r="O157" s="43" t="s">
        <v>1289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</row>
    <row r="158" spans="1:177" s="8" customFormat="1" ht="51.75" customHeight="1">
      <c r="A158" s="10"/>
      <c r="B158" s="10" t="s">
        <v>368</v>
      </c>
      <c r="C158" s="5" t="s">
        <v>369</v>
      </c>
      <c r="D158" s="5" t="s">
        <v>1527</v>
      </c>
      <c r="E158" s="5" t="s">
        <v>424</v>
      </c>
      <c r="F158" s="5" t="s">
        <v>424</v>
      </c>
      <c r="G158" s="5"/>
      <c r="H158" s="5" t="s">
        <v>417</v>
      </c>
      <c r="I158" s="5" t="s">
        <v>418</v>
      </c>
      <c r="J158" s="5" t="s">
        <v>486</v>
      </c>
      <c r="K158" s="16" t="s">
        <v>487</v>
      </c>
      <c r="L158" s="5"/>
      <c r="M158" s="5"/>
      <c r="N158" s="5" t="s">
        <v>486</v>
      </c>
      <c r="O158" s="43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</row>
    <row r="159" spans="1:11" ht="25.5">
      <c r="A159" s="10">
        <v>701552</v>
      </c>
      <c r="B159" s="10" t="s">
        <v>835</v>
      </c>
      <c r="C159" s="5" t="s">
        <v>1189</v>
      </c>
      <c r="D159" s="5" t="s">
        <v>1528</v>
      </c>
      <c r="E159" s="5" t="s">
        <v>424</v>
      </c>
      <c r="F159" s="5" t="s">
        <v>424</v>
      </c>
      <c r="G159" s="5" t="s">
        <v>424</v>
      </c>
      <c r="H159" s="5" t="s">
        <v>543</v>
      </c>
      <c r="I159" s="5" t="s">
        <v>544</v>
      </c>
      <c r="J159" s="5" t="s">
        <v>1034</v>
      </c>
      <c r="K159" s="43" t="s">
        <v>1026</v>
      </c>
    </row>
    <row r="160" spans="2:10" ht="25.5">
      <c r="B160" s="10" t="s">
        <v>354</v>
      </c>
      <c r="C160" s="5" t="s">
        <v>877</v>
      </c>
      <c r="D160" s="5" t="s">
        <v>1529</v>
      </c>
      <c r="E160" s="5" t="s">
        <v>424</v>
      </c>
      <c r="G160" s="5" t="s">
        <v>424</v>
      </c>
      <c r="H160" s="5" t="s">
        <v>355</v>
      </c>
      <c r="I160" s="5" t="s">
        <v>356</v>
      </c>
      <c r="J160" s="5" t="s">
        <v>863</v>
      </c>
    </row>
    <row r="161" spans="2:14" ht="25.5">
      <c r="B161" s="10" t="s">
        <v>1238</v>
      </c>
      <c r="C161" s="5" t="s">
        <v>558</v>
      </c>
      <c r="D161" s="5" t="s">
        <v>1504</v>
      </c>
      <c r="E161" s="5" t="s">
        <v>424</v>
      </c>
      <c r="F161" s="5" t="s">
        <v>424</v>
      </c>
      <c r="G161" s="5" t="s">
        <v>424</v>
      </c>
      <c r="H161" s="5" t="s">
        <v>595</v>
      </c>
      <c r="I161" s="5" t="s">
        <v>995</v>
      </c>
      <c r="J161" s="5" t="s">
        <v>972</v>
      </c>
      <c r="K161" s="43" t="s">
        <v>879</v>
      </c>
      <c r="N161" s="43" t="s">
        <v>879</v>
      </c>
    </row>
    <row r="162" spans="2:15" ht="26.25" thickBot="1">
      <c r="B162" s="10" t="s">
        <v>350</v>
      </c>
      <c r="C162" s="5" t="s">
        <v>101</v>
      </c>
      <c r="D162" s="5" t="s">
        <v>1530</v>
      </c>
      <c r="E162" s="5" t="s">
        <v>424</v>
      </c>
      <c r="F162" s="5" t="s">
        <v>424</v>
      </c>
      <c r="G162" s="5" t="s">
        <v>424</v>
      </c>
      <c r="H162" s="5" t="s">
        <v>351</v>
      </c>
      <c r="I162" s="5" t="s">
        <v>352</v>
      </c>
      <c r="J162" s="5" t="s">
        <v>353</v>
      </c>
      <c r="K162" s="16" t="s">
        <v>1280</v>
      </c>
      <c r="M162" s="5" t="s">
        <v>353</v>
      </c>
      <c r="N162" s="15" t="s">
        <v>1</v>
      </c>
      <c r="O162" s="5" t="s">
        <v>1281</v>
      </c>
    </row>
    <row r="163" spans="1:177" ht="25.5" customHeight="1" thickBot="1">
      <c r="A163" s="28"/>
      <c r="B163" s="37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</row>
    <row r="164" spans="1:177" s="29" customFormat="1" ht="13.5" thickBot="1">
      <c r="A164" s="21" t="s">
        <v>1226</v>
      </c>
      <c r="B164" s="10"/>
      <c r="C164" s="5"/>
      <c r="D164" s="5"/>
      <c r="E164" s="5"/>
      <c r="F164" s="5"/>
      <c r="G164" s="5"/>
      <c r="H164" s="5"/>
      <c r="I164" s="5"/>
      <c r="J164" s="5"/>
      <c r="K164" s="16"/>
      <c r="L164" s="5"/>
      <c r="M164" s="5"/>
      <c r="N164" s="16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</row>
    <row r="165" spans="2:15" ht="26.25" thickTop="1">
      <c r="B165" s="10" t="s">
        <v>922</v>
      </c>
      <c r="C165" s="5" t="s">
        <v>102</v>
      </c>
      <c r="D165" s="5" t="s">
        <v>1531</v>
      </c>
      <c r="E165" s="5" t="s">
        <v>424</v>
      </c>
      <c r="F165" s="5" t="s">
        <v>424</v>
      </c>
      <c r="G165" s="5" t="s">
        <v>424</v>
      </c>
      <c r="H165" s="5" t="s">
        <v>926</v>
      </c>
      <c r="I165" s="5" t="s">
        <v>927</v>
      </c>
      <c r="J165" s="5" t="s">
        <v>87</v>
      </c>
      <c r="K165" s="43" t="s">
        <v>86</v>
      </c>
      <c r="N165" s="43" t="s">
        <v>1297</v>
      </c>
      <c r="O165" s="16" t="s">
        <v>1219</v>
      </c>
    </row>
    <row r="166" spans="1:177" ht="26.25" thickBot="1">
      <c r="A166" s="27"/>
      <c r="B166" s="27" t="s">
        <v>147</v>
      </c>
      <c r="C166" s="8" t="s">
        <v>1392</v>
      </c>
      <c r="D166" s="8" t="s">
        <v>1531</v>
      </c>
      <c r="E166" s="8" t="s">
        <v>424</v>
      </c>
      <c r="F166" s="8" t="s">
        <v>424</v>
      </c>
      <c r="G166" s="8" t="s">
        <v>424</v>
      </c>
      <c r="H166" s="8" t="s">
        <v>1032</v>
      </c>
      <c r="I166" s="8" t="s">
        <v>1078</v>
      </c>
      <c r="J166" s="8" t="s">
        <v>148</v>
      </c>
      <c r="K166" s="75" t="s">
        <v>149</v>
      </c>
      <c r="L166" s="8" t="s">
        <v>148</v>
      </c>
      <c r="M166" s="8" t="s">
        <v>148</v>
      </c>
      <c r="N166" s="59" t="s">
        <v>1079</v>
      </c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</row>
    <row r="167" spans="1:177" s="8" customFormat="1" ht="13.5" thickBot="1">
      <c r="A167" s="28"/>
      <c r="B167" s="37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</row>
    <row r="168" spans="1:177" s="29" customFormat="1" ht="13.5" thickBot="1">
      <c r="A168" s="21" t="s">
        <v>1225</v>
      </c>
      <c r="B168" s="10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</row>
    <row r="169" spans="2:14" ht="26.25" thickTop="1">
      <c r="B169" s="10" t="s">
        <v>460</v>
      </c>
      <c r="C169" s="5" t="s">
        <v>1393</v>
      </c>
      <c r="D169" s="5" t="s">
        <v>1532</v>
      </c>
      <c r="E169" s="5" t="s">
        <v>424</v>
      </c>
      <c r="F169" s="5" t="s">
        <v>424</v>
      </c>
      <c r="G169" s="5" t="s">
        <v>424</v>
      </c>
      <c r="H169" s="5" t="s">
        <v>461</v>
      </c>
      <c r="I169" s="5" t="s">
        <v>462</v>
      </c>
      <c r="J169" s="5" t="s">
        <v>463</v>
      </c>
      <c r="K169" s="76" t="s">
        <v>1429</v>
      </c>
      <c r="M169" s="5" t="s">
        <v>463</v>
      </c>
      <c r="N169" s="15" t="s">
        <v>2</v>
      </c>
    </row>
    <row r="170" spans="2:14" ht="28.5" customHeight="1" thickBot="1">
      <c r="B170" s="10" t="s">
        <v>54</v>
      </c>
      <c r="C170" s="5" t="s">
        <v>1394</v>
      </c>
      <c r="G170" s="5" t="s">
        <v>424</v>
      </c>
      <c r="H170" s="5" t="s">
        <v>56</v>
      </c>
      <c r="I170" s="5" t="s">
        <v>55</v>
      </c>
      <c r="J170" s="5" t="s">
        <v>57</v>
      </c>
      <c r="N170" s="16" t="s">
        <v>58</v>
      </c>
    </row>
    <row r="171" spans="1:177" ht="27.75" customHeight="1" thickBot="1">
      <c r="A171" s="28"/>
      <c r="B171" s="37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</row>
    <row r="172" spans="1:177" s="29" customFormat="1" ht="13.5" thickBot="1">
      <c r="A172" s="21" t="s">
        <v>864</v>
      </c>
      <c r="B172" s="10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6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</row>
    <row r="173" spans="2:14" ht="39" thickTop="1">
      <c r="B173" s="10" t="s">
        <v>1348</v>
      </c>
      <c r="C173" s="5" t="s">
        <v>1395</v>
      </c>
      <c r="D173" s="5" t="s">
        <v>1533</v>
      </c>
      <c r="E173" s="5" t="s">
        <v>424</v>
      </c>
      <c r="F173" s="5" t="s">
        <v>424</v>
      </c>
      <c r="H173" s="5" t="s">
        <v>574</v>
      </c>
      <c r="I173" s="5" t="s">
        <v>575</v>
      </c>
      <c r="J173" s="5" t="s">
        <v>385</v>
      </c>
      <c r="K173" s="5" t="s">
        <v>384</v>
      </c>
      <c r="M173" s="5" t="s">
        <v>366</v>
      </c>
      <c r="N173" s="43" t="s">
        <v>367</v>
      </c>
    </row>
    <row r="174" spans="1:177" ht="70.5" customHeight="1">
      <c r="A174" s="27"/>
      <c r="B174" s="27" t="s">
        <v>601</v>
      </c>
      <c r="C174" s="8" t="s">
        <v>625</v>
      </c>
      <c r="D174" s="8" t="s">
        <v>1534</v>
      </c>
      <c r="E174" s="8" t="s">
        <v>424</v>
      </c>
      <c r="F174" s="8" t="s">
        <v>424</v>
      </c>
      <c r="G174" s="8" t="s">
        <v>424</v>
      </c>
      <c r="H174" s="8" t="s">
        <v>5</v>
      </c>
      <c r="I174" s="8" t="s">
        <v>1347</v>
      </c>
      <c r="J174" s="8" t="s">
        <v>412</v>
      </c>
      <c r="K174" s="59" t="s">
        <v>413</v>
      </c>
      <c r="L174" s="8" t="s">
        <v>414</v>
      </c>
      <c r="M174" s="8" t="s">
        <v>451</v>
      </c>
      <c r="N174" s="75" t="s">
        <v>449</v>
      </c>
      <c r="O174" s="75" t="s">
        <v>450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</row>
    <row r="175" spans="2:14" ht="25.5">
      <c r="B175" s="10" t="s">
        <v>865</v>
      </c>
      <c r="C175" s="5" t="s">
        <v>1396</v>
      </c>
      <c r="D175" s="5" t="s">
        <v>1535</v>
      </c>
      <c r="E175" s="5" t="s">
        <v>424</v>
      </c>
      <c r="F175" s="5" t="s">
        <v>424</v>
      </c>
      <c r="G175" s="5" t="s">
        <v>424</v>
      </c>
      <c r="H175" s="5" t="s">
        <v>866</v>
      </c>
      <c r="I175" s="5" t="s">
        <v>4</v>
      </c>
      <c r="J175" s="5" t="s">
        <v>867</v>
      </c>
      <c r="K175" s="43" t="s">
        <v>1172</v>
      </c>
      <c r="M175" s="5" t="s">
        <v>867</v>
      </c>
      <c r="N175" s="5" t="s">
        <v>1172</v>
      </c>
    </row>
    <row r="176" spans="2:15" ht="48" customHeight="1">
      <c r="B176" s="10" t="s">
        <v>614</v>
      </c>
      <c r="C176" s="19" t="s">
        <v>615</v>
      </c>
      <c r="D176" s="5" t="s">
        <v>1536</v>
      </c>
      <c r="G176" s="5" t="s">
        <v>424</v>
      </c>
      <c r="H176" s="5" t="s">
        <v>616</v>
      </c>
      <c r="I176" s="5" t="s">
        <v>619</v>
      </c>
      <c r="J176" s="5" t="s">
        <v>618</v>
      </c>
      <c r="K176" s="5" t="s">
        <v>617</v>
      </c>
      <c r="L176" s="5" t="s">
        <v>620</v>
      </c>
      <c r="M176" s="5" t="s">
        <v>618</v>
      </c>
      <c r="N176" s="43" t="s">
        <v>621</v>
      </c>
      <c r="O176" s="5" t="s">
        <v>622</v>
      </c>
    </row>
    <row r="177" spans="2:14" ht="43.5" customHeight="1">
      <c r="B177" s="10" t="s">
        <v>868</v>
      </c>
      <c r="C177" s="19" t="s">
        <v>1060</v>
      </c>
      <c r="D177" s="5" t="s">
        <v>1537</v>
      </c>
      <c r="E177" s="5" t="s">
        <v>424</v>
      </c>
      <c r="G177" s="5" t="s">
        <v>424</v>
      </c>
      <c r="H177" s="5" t="s">
        <v>869</v>
      </c>
      <c r="I177" s="5" t="s">
        <v>870</v>
      </c>
      <c r="J177" s="5" t="s">
        <v>600</v>
      </c>
      <c r="K177" s="5" t="s">
        <v>311</v>
      </c>
      <c r="N177" s="43" t="s">
        <v>312</v>
      </c>
    </row>
    <row r="178" spans="1:177" s="8" customFormat="1" ht="38.25">
      <c r="A178" s="10"/>
      <c r="B178" s="10" t="s">
        <v>524</v>
      </c>
      <c r="C178" s="5" t="s">
        <v>1397</v>
      </c>
      <c r="D178" s="5" t="s">
        <v>1504</v>
      </c>
      <c r="E178" s="5" t="s">
        <v>424</v>
      </c>
      <c r="F178" s="5" t="s">
        <v>424</v>
      </c>
      <c r="G178" s="5"/>
      <c r="H178" s="5" t="s">
        <v>525</v>
      </c>
      <c r="I178" s="5" t="s">
        <v>526</v>
      </c>
      <c r="J178" s="5" t="s">
        <v>527</v>
      </c>
      <c r="K178" s="16" t="s">
        <v>1018</v>
      </c>
      <c r="L178" s="5" t="s">
        <v>636</v>
      </c>
      <c r="M178" s="5" t="s">
        <v>637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</row>
    <row r="179" spans="2:12" ht="27" customHeight="1">
      <c r="B179" s="10" t="s">
        <v>978</v>
      </c>
      <c r="C179" s="5" t="s">
        <v>1061</v>
      </c>
      <c r="D179" s="5" t="s">
        <v>1538</v>
      </c>
      <c r="E179" s="5" t="s">
        <v>424</v>
      </c>
      <c r="F179" s="5" t="s">
        <v>424</v>
      </c>
      <c r="G179" s="5" t="s">
        <v>424</v>
      </c>
      <c r="H179" s="5" t="s">
        <v>939</v>
      </c>
      <c r="I179" s="5" t="s">
        <v>940</v>
      </c>
      <c r="J179" s="5" t="s">
        <v>979</v>
      </c>
      <c r="K179" s="16" t="s">
        <v>980</v>
      </c>
      <c r="L179" s="5" t="s">
        <v>941</v>
      </c>
    </row>
    <row r="180" spans="2:11" ht="26.25" thickBot="1">
      <c r="B180" s="10" t="s">
        <v>609</v>
      </c>
      <c r="C180" s="5" t="s">
        <v>1398</v>
      </c>
      <c r="D180" s="5" t="s">
        <v>1539</v>
      </c>
      <c r="E180" s="5" t="s">
        <v>424</v>
      </c>
      <c r="F180" s="5" t="s">
        <v>424</v>
      </c>
      <c r="H180" s="5" t="s">
        <v>842</v>
      </c>
      <c r="I180" s="5" t="s">
        <v>608</v>
      </c>
      <c r="K180" s="43" t="s">
        <v>1165</v>
      </c>
    </row>
    <row r="181" spans="1:177" ht="36.75" customHeight="1" thickBot="1">
      <c r="A181" s="28"/>
      <c r="B181" s="37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</row>
    <row r="182" spans="1:177" s="29" customFormat="1" ht="13.5" thickBot="1">
      <c r="A182" s="21" t="s">
        <v>582</v>
      </c>
      <c r="B182" s="10"/>
      <c r="C182" s="5"/>
      <c r="D182" s="5"/>
      <c r="E182" s="5"/>
      <c r="F182" s="5"/>
      <c r="G182" s="5"/>
      <c r="H182" s="5"/>
      <c r="I182" s="5"/>
      <c r="J182" s="5"/>
      <c r="K182" s="16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</row>
    <row r="183" spans="1:21" ht="24.75" customHeight="1" thickTop="1">
      <c r="A183" s="22"/>
      <c r="B183" s="10" t="s">
        <v>1540</v>
      </c>
      <c r="C183" s="5" t="s">
        <v>1542</v>
      </c>
      <c r="D183" s="5" t="s">
        <v>1543</v>
      </c>
      <c r="E183" s="5" t="s">
        <v>424</v>
      </c>
      <c r="F183" s="5" t="s">
        <v>424</v>
      </c>
      <c r="G183" s="5" t="s">
        <v>424</v>
      </c>
      <c r="H183" s="5" t="s">
        <v>1545</v>
      </c>
      <c r="J183" s="5" t="s">
        <v>1544</v>
      </c>
      <c r="K183" s="43" t="s">
        <v>1547</v>
      </c>
      <c r="L183" s="5" t="s">
        <v>1546</v>
      </c>
      <c r="M183" s="3" t="s">
        <v>164</v>
      </c>
      <c r="O183" s="5" t="s">
        <v>1301</v>
      </c>
      <c r="P183" s="16" t="s">
        <v>1541</v>
      </c>
      <c r="U183" s="5" t="s">
        <v>207</v>
      </c>
    </row>
    <row r="184" spans="1:11" ht="25.5">
      <c r="A184" s="22"/>
      <c r="B184" s="10" t="s">
        <v>1211</v>
      </c>
      <c r="C184" s="5" t="s">
        <v>1212</v>
      </c>
      <c r="D184" s="5" t="s">
        <v>1499</v>
      </c>
      <c r="E184" s="5" t="s">
        <v>424</v>
      </c>
      <c r="H184" s="5" t="s">
        <v>1213</v>
      </c>
      <c r="I184" s="5" t="s">
        <v>1019</v>
      </c>
      <c r="J184" s="5" t="s">
        <v>52</v>
      </c>
      <c r="K184" s="16"/>
    </row>
    <row r="185" spans="2:14" ht="25.5">
      <c r="B185" s="10" t="s">
        <v>1332</v>
      </c>
      <c r="C185" s="5" t="s">
        <v>1399</v>
      </c>
      <c r="D185" s="5" t="s">
        <v>1504</v>
      </c>
      <c r="E185" s="5" t="s">
        <v>424</v>
      </c>
      <c r="F185" s="5" t="s">
        <v>424</v>
      </c>
      <c r="H185" s="5" t="s">
        <v>583</v>
      </c>
      <c r="I185" s="5" t="s">
        <v>584</v>
      </c>
      <c r="J185" s="5" t="s">
        <v>1295</v>
      </c>
      <c r="N185" s="16" t="s">
        <v>1296</v>
      </c>
    </row>
    <row r="186" spans="2:14" ht="25.5">
      <c r="B186" s="10" t="s">
        <v>1004</v>
      </c>
      <c r="C186" s="5" t="s">
        <v>1005</v>
      </c>
      <c r="D186" s="5" t="s">
        <v>1499</v>
      </c>
      <c r="E186" s="5" t="s">
        <v>424</v>
      </c>
      <c r="H186" s="5" t="s">
        <v>1006</v>
      </c>
      <c r="I186" s="5" t="s">
        <v>1007</v>
      </c>
      <c r="J186" s="5" t="s">
        <v>1009</v>
      </c>
      <c r="K186" s="5" t="s">
        <v>1008</v>
      </c>
      <c r="N186" s="16"/>
    </row>
    <row r="187" spans="2:14" ht="26.25" thickBot="1">
      <c r="B187" s="10" t="s">
        <v>1332</v>
      </c>
      <c r="C187" s="5" t="s">
        <v>1400</v>
      </c>
      <c r="D187" s="5" t="s">
        <v>1504</v>
      </c>
      <c r="E187" s="5" t="s">
        <v>424</v>
      </c>
      <c r="F187" s="5" t="s">
        <v>424</v>
      </c>
      <c r="H187" s="5" t="s">
        <v>583</v>
      </c>
      <c r="I187" s="5" t="s">
        <v>584</v>
      </c>
      <c r="J187" s="5" t="s">
        <v>1295</v>
      </c>
      <c r="N187" s="16" t="s">
        <v>1296</v>
      </c>
    </row>
    <row r="188" spans="1:177" ht="13.5" thickBot="1">
      <c r="A188" s="28"/>
      <c r="B188" s="37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</row>
    <row r="189" spans="1:177" s="29" customFormat="1" ht="13.5" thickBot="1">
      <c r="A189" s="21" t="s">
        <v>585</v>
      </c>
      <c r="B189" s="10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</row>
    <row r="190" spans="1:177" ht="39" thickTop="1">
      <c r="A190" s="77"/>
      <c r="B190" s="27" t="s">
        <v>783</v>
      </c>
      <c r="C190" s="8" t="s">
        <v>1401</v>
      </c>
      <c r="D190" s="8" t="s">
        <v>1538</v>
      </c>
      <c r="E190" s="8" t="s">
        <v>424</v>
      </c>
      <c r="F190" s="8" t="s">
        <v>424</v>
      </c>
      <c r="G190" s="8" t="s">
        <v>424</v>
      </c>
      <c r="H190" s="8" t="s">
        <v>784</v>
      </c>
      <c r="I190" s="8" t="s">
        <v>633</v>
      </c>
      <c r="J190" s="8" t="s">
        <v>785</v>
      </c>
      <c r="K190" s="75" t="s">
        <v>722</v>
      </c>
      <c r="L190" s="8" t="s">
        <v>365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</row>
    <row r="191" spans="1:177" s="8" customFormat="1" ht="51">
      <c r="A191" s="10"/>
      <c r="B191" s="10" t="s">
        <v>1356</v>
      </c>
      <c r="C191" s="5" t="s">
        <v>1443</v>
      </c>
      <c r="D191" s="5" t="s">
        <v>1548</v>
      </c>
      <c r="E191" s="5" t="s">
        <v>424</v>
      </c>
      <c r="F191" s="5" t="s">
        <v>424</v>
      </c>
      <c r="G191" s="5" t="s">
        <v>424</v>
      </c>
      <c r="H191" s="14" t="s">
        <v>607</v>
      </c>
      <c r="I191" s="5" t="s">
        <v>679</v>
      </c>
      <c r="J191" s="5" t="s">
        <v>932</v>
      </c>
      <c r="K191" s="5"/>
      <c r="L191" s="5" t="s">
        <v>934</v>
      </c>
      <c r="M191" s="5" t="s">
        <v>932</v>
      </c>
      <c r="N191" s="43" t="s">
        <v>488</v>
      </c>
      <c r="O191" s="78" t="s">
        <v>937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</row>
    <row r="192" spans="2:11" ht="25.5">
      <c r="B192" s="10" t="s">
        <v>533</v>
      </c>
      <c r="C192" s="5" t="s">
        <v>1402</v>
      </c>
      <c r="D192" s="5" t="s">
        <v>1549</v>
      </c>
      <c r="E192" s="5" t="s">
        <v>424</v>
      </c>
      <c r="F192" s="5" t="s">
        <v>424</v>
      </c>
      <c r="H192" s="5" t="s">
        <v>103</v>
      </c>
      <c r="I192" s="5" t="s">
        <v>104</v>
      </c>
      <c r="J192" s="5" t="s">
        <v>105</v>
      </c>
      <c r="K192" s="16" t="s">
        <v>106</v>
      </c>
    </row>
    <row r="193" spans="2:10" ht="25.5">
      <c r="B193" s="10" t="s">
        <v>586</v>
      </c>
      <c r="C193" s="5" t="s">
        <v>780</v>
      </c>
      <c r="D193" s="5" t="s">
        <v>1550</v>
      </c>
      <c r="E193" s="5" t="s">
        <v>424</v>
      </c>
      <c r="F193" s="5" t="s">
        <v>424</v>
      </c>
      <c r="G193" s="5" t="s">
        <v>424</v>
      </c>
      <c r="H193" s="5" t="s">
        <v>587</v>
      </c>
      <c r="I193" s="5" t="s">
        <v>588</v>
      </c>
      <c r="J193" s="5" t="s">
        <v>589</v>
      </c>
    </row>
    <row r="194" spans="1:14" ht="26.25" thickBot="1">
      <c r="A194" s="5"/>
      <c r="B194" s="10" t="s">
        <v>1159</v>
      </c>
      <c r="C194" s="5" t="s">
        <v>667</v>
      </c>
      <c r="D194" s="5" t="s">
        <v>1549</v>
      </c>
      <c r="E194" s="5" t="s">
        <v>424</v>
      </c>
      <c r="F194" s="5" t="s">
        <v>424</v>
      </c>
      <c r="H194" s="5" t="s">
        <v>668</v>
      </c>
      <c r="I194" s="5" t="s">
        <v>669</v>
      </c>
      <c r="J194" s="5" t="s">
        <v>670</v>
      </c>
      <c r="K194" s="43" t="s">
        <v>671</v>
      </c>
      <c r="M194" s="5" t="s">
        <v>670</v>
      </c>
      <c r="N194" s="43" t="s">
        <v>671</v>
      </c>
    </row>
    <row r="195" spans="1:177" ht="13.5" thickBot="1">
      <c r="A195" s="28"/>
      <c r="B195" s="37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</row>
    <row r="196" spans="1:177" s="29" customFormat="1" ht="13.5" thickBot="1">
      <c r="A196" s="23" t="s">
        <v>590</v>
      </c>
      <c r="B196" s="10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</row>
    <row r="197" spans="2:15" ht="26.25" thickTop="1">
      <c r="B197" s="10" t="s">
        <v>537</v>
      </c>
      <c r="C197" s="5" t="s">
        <v>554</v>
      </c>
      <c r="D197" s="8" t="s">
        <v>1551</v>
      </c>
      <c r="E197" s="5" t="s">
        <v>424</v>
      </c>
      <c r="F197" s="5" t="s">
        <v>424</v>
      </c>
      <c r="G197" s="5" t="s">
        <v>424</v>
      </c>
      <c r="H197" s="5" t="s">
        <v>470</v>
      </c>
      <c r="I197" s="5" t="s">
        <v>471</v>
      </c>
      <c r="J197" s="5" t="s">
        <v>472</v>
      </c>
      <c r="K197" s="5" t="s">
        <v>1025</v>
      </c>
      <c r="M197" s="5" t="s">
        <v>472</v>
      </c>
      <c r="O197" s="5" t="s">
        <v>1024</v>
      </c>
    </row>
    <row r="198" spans="2:15" ht="38.25">
      <c r="B198" s="22" t="s">
        <v>779</v>
      </c>
      <c r="C198" s="5" t="s">
        <v>781</v>
      </c>
      <c r="D198" s="5" t="s">
        <v>1552</v>
      </c>
      <c r="E198" s="5" t="s">
        <v>424</v>
      </c>
      <c r="F198" s="5" t="s">
        <v>424</v>
      </c>
      <c r="G198" s="5" t="s">
        <v>424</v>
      </c>
      <c r="H198" s="5" t="s">
        <v>51</v>
      </c>
      <c r="I198" s="5" t="s">
        <v>1109</v>
      </c>
      <c r="J198" s="5" t="s">
        <v>445</v>
      </c>
      <c r="K198" s="16" t="s">
        <v>446</v>
      </c>
      <c r="M198" s="5" t="s">
        <v>445</v>
      </c>
      <c r="N198" s="16" t="s">
        <v>446</v>
      </c>
      <c r="O198" s="16" t="s">
        <v>447</v>
      </c>
    </row>
    <row r="199" spans="2:15" ht="50.25" customHeight="1">
      <c r="B199" s="22" t="s">
        <v>1356</v>
      </c>
      <c r="C199" s="5" t="s">
        <v>782</v>
      </c>
      <c r="D199" s="31" t="s">
        <v>1553</v>
      </c>
      <c r="E199" s="5" t="s">
        <v>424</v>
      </c>
      <c r="F199" s="5" t="s">
        <v>424</v>
      </c>
      <c r="H199" s="5" t="s">
        <v>646</v>
      </c>
      <c r="I199" s="5" t="s">
        <v>647</v>
      </c>
      <c r="J199" s="5" t="s">
        <v>158</v>
      </c>
      <c r="K199" s="16" t="s">
        <v>159</v>
      </c>
      <c r="L199" s="5" t="s">
        <v>68</v>
      </c>
      <c r="M199" s="5" t="s">
        <v>716</v>
      </c>
      <c r="N199" s="16" t="s">
        <v>69</v>
      </c>
      <c r="O199" s="16" t="s">
        <v>70</v>
      </c>
    </row>
    <row r="200" spans="2:15" ht="54" customHeight="1">
      <c r="B200" s="10" t="s">
        <v>614</v>
      </c>
      <c r="C200" s="19" t="s">
        <v>615</v>
      </c>
      <c r="D200" s="5" t="s">
        <v>1554</v>
      </c>
      <c r="G200" s="5" t="s">
        <v>424</v>
      </c>
      <c r="H200" s="5" t="s">
        <v>616</v>
      </c>
      <c r="I200" s="5" t="s">
        <v>619</v>
      </c>
      <c r="J200" s="5" t="s">
        <v>618</v>
      </c>
      <c r="K200" s="5" t="s">
        <v>617</v>
      </c>
      <c r="L200" s="5" t="s">
        <v>620</v>
      </c>
      <c r="M200" s="5" t="s">
        <v>618</v>
      </c>
      <c r="N200" s="43" t="s">
        <v>621</v>
      </c>
      <c r="O200" s="5" t="s">
        <v>622</v>
      </c>
    </row>
    <row r="201" spans="2:11" ht="88.5" customHeight="1">
      <c r="B201" s="22" t="s">
        <v>1077</v>
      </c>
      <c r="C201" s="5" t="s">
        <v>1323</v>
      </c>
      <c r="D201" s="5" t="s">
        <v>1555</v>
      </c>
      <c r="E201" s="5" t="s">
        <v>424</v>
      </c>
      <c r="F201" s="5" t="s">
        <v>424</v>
      </c>
      <c r="G201" s="5" t="s">
        <v>424</v>
      </c>
      <c r="H201" s="5" t="s">
        <v>83</v>
      </c>
      <c r="I201" s="5" t="s">
        <v>459</v>
      </c>
      <c r="J201" s="5" t="s">
        <v>591</v>
      </c>
      <c r="K201" s="5" t="s">
        <v>723</v>
      </c>
    </row>
    <row r="202" spans="2:14" ht="26.25" thickBot="1">
      <c r="B202" s="22" t="s">
        <v>1112</v>
      </c>
      <c r="C202" s="5" t="s">
        <v>851</v>
      </c>
      <c r="D202" s="5" t="s">
        <v>1553</v>
      </c>
      <c r="E202" s="5" t="s">
        <v>424</v>
      </c>
      <c r="F202" s="5" t="s">
        <v>424</v>
      </c>
      <c r="H202" s="5" t="s">
        <v>1113</v>
      </c>
      <c r="I202" s="5" t="s">
        <v>1114</v>
      </c>
      <c r="K202" s="43" t="s">
        <v>882</v>
      </c>
      <c r="N202" s="43" t="s">
        <v>882</v>
      </c>
    </row>
    <row r="203" spans="1:177" ht="13.5" thickBot="1">
      <c r="A203" s="28"/>
      <c r="B203" s="37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</row>
    <row r="204" spans="1:177" s="29" customFormat="1" ht="13.5" thickBot="1">
      <c r="A204" s="23" t="s">
        <v>592</v>
      </c>
      <c r="B204" s="10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</row>
    <row r="205" spans="2:14" ht="27" thickBot="1" thickTop="1">
      <c r="B205" s="10" t="s">
        <v>426</v>
      </c>
      <c r="C205" s="31" t="s">
        <v>1310</v>
      </c>
      <c r="D205" s="5" t="s">
        <v>1556</v>
      </c>
      <c r="E205" s="5" t="s">
        <v>424</v>
      </c>
      <c r="F205" s="5" t="s">
        <v>424</v>
      </c>
      <c r="G205" s="5" t="s">
        <v>424</v>
      </c>
      <c r="H205" s="5" t="s">
        <v>1149</v>
      </c>
      <c r="I205" s="5" t="s">
        <v>314</v>
      </c>
      <c r="J205" s="5" t="s">
        <v>273</v>
      </c>
      <c r="K205" s="8" t="s">
        <v>908</v>
      </c>
      <c r="M205" s="5" t="s">
        <v>379</v>
      </c>
      <c r="N205" s="8" t="s">
        <v>908</v>
      </c>
    </row>
    <row r="206" spans="1:177" ht="13.5" thickBot="1">
      <c r="A206" s="28"/>
      <c r="B206" s="37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</row>
    <row r="207" spans="1:177" s="29" customFormat="1" ht="13.5" thickBot="1">
      <c r="A207" s="21" t="s">
        <v>1223</v>
      </c>
      <c r="B207" s="10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</row>
    <row r="208" spans="2:13" ht="26.25" thickTop="1">
      <c r="B208" s="10" t="s">
        <v>922</v>
      </c>
      <c r="C208" s="5" t="s">
        <v>102</v>
      </c>
      <c r="D208" s="5" t="s">
        <v>1557</v>
      </c>
      <c r="E208" s="5" t="s">
        <v>424</v>
      </c>
      <c r="F208" s="5" t="s">
        <v>424</v>
      </c>
      <c r="G208" s="5" t="s">
        <v>424</v>
      </c>
      <c r="H208" s="5" t="s">
        <v>926</v>
      </c>
      <c r="I208" s="5" t="s">
        <v>927</v>
      </c>
      <c r="M208" s="5" t="s">
        <v>928</v>
      </c>
    </row>
    <row r="209" spans="2:11" ht="39" thickBot="1">
      <c r="B209" s="10" t="s">
        <v>1031</v>
      </c>
      <c r="C209" s="5" t="s">
        <v>321</v>
      </c>
      <c r="D209" s="5" t="s">
        <v>1553</v>
      </c>
      <c r="E209" s="5" t="s">
        <v>424</v>
      </c>
      <c r="F209" s="5" t="s">
        <v>424</v>
      </c>
      <c r="G209" s="5" t="s">
        <v>424</v>
      </c>
      <c r="H209" s="5" t="s">
        <v>634</v>
      </c>
      <c r="I209" s="5" t="s">
        <v>1273</v>
      </c>
      <c r="J209" s="5" t="s">
        <v>1274</v>
      </c>
      <c r="K209" s="43" t="s">
        <v>1193</v>
      </c>
    </row>
    <row r="210" spans="1:177" ht="30" customHeight="1" thickBot="1">
      <c r="A210" s="28"/>
      <c r="B210" s="37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</row>
    <row r="211" spans="1:177" s="29" customFormat="1" ht="13.5" thickBot="1">
      <c r="A211" s="21" t="s">
        <v>1224</v>
      </c>
      <c r="B211" s="10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</row>
    <row r="212" spans="2:12" ht="51.75" thickTop="1">
      <c r="B212" s="10" t="s">
        <v>567</v>
      </c>
      <c r="C212" s="5" t="s">
        <v>572</v>
      </c>
      <c r="D212" s="5" t="s">
        <v>1558</v>
      </c>
      <c r="E212" s="5" t="s">
        <v>424</v>
      </c>
      <c r="H212" s="5" t="s">
        <v>570</v>
      </c>
      <c r="I212" s="5" t="s">
        <v>573</v>
      </c>
      <c r="J212" s="5" t="s">
        <v>571</v>
      </c>
      <c r="K212" s="5" t="s">
        <v>568</v>
      </c>
      <c r="L212" s="5" t="s">
        <v>569</v>
      </c>
    </row>
    <row r="213" spans="2:10" ht="25.5">
      <c r="B213" s="10" t="s">
        <v>1184</v>
      </c>
      <c r="C213" s="5" t="s">
        <v>1204</v>
      </c>
      <c r="D213" s="5" t="s">
        <v>1558</v>
      </c>
      <c r="E213" s="5" t="s">
        <v>424</v>
      </c>
      <c r="H213" s="5" t="s">
        <v>1185</v>
      </c>
      <c r="I213" s="5" t="s">
        <v>1186</v>
      </c>
      <c r="J213" s="5" t="s">
        <v>1187</v>
      </c>
    </row>
    <row r="214" spans="2:11" ht="25.5">
      <c r="B214" s="10" t="s">
        <v>1416</v>
      </c>
      <c r="C214" s="5" t="s">
        <v>1417</v>
      </c>
      <c r="D214" s="5" t="s">
        <v>1560</v>
      </c>
      <c r="E214" s="5" t="s">
        <v>424</v>
      </c>
      <c r="H214" s="5" t="s">
        <v>1418</v>
      </c>
      <c r="I214" s="5" t="s">
        <v>1419</v>
      </c>
      <c r="J214" s="5" t="s">
        <v>1420</v>
      </c>
      <c r="K214" s="5" t="s">
        <v>1421</v>
      </c>
    </row>
    <row r="215" spans="2:11" ht="25.5" customHeight="1" thickBot="1">
      <c r="B215" s="10" t="s">
        <v>1054</v>
      </c>
      <c r="C215" s="5" t="s">
        <v>206</v>
      </c>
      <c r="D215" s="5" t="s">
        <v>1559</v>
      </c>
      <c r="E215" s="5" t="s">
        <v>424</v>
      </c>
      <c r="F215" s="5" t="s">
        <v>424</v>
      </c>
      <c r="G215" s="5" t="s">
        <v>424</v>
      </c>
      <c r="H215" s="5" t="s">
        <v>1043</v>
      </c>
      <c r="J215" s="5" t="s">
        <v>1055</v>
      </c>
      <c r="K215" s="79" t="s">
        <v>1044</v>
      </c>
    </row>
    <row r="216" spans="1:177" ht="33.75" customHeight="1" thickBot="1">
      <c r="A216" s="28"/>
      <c r="B216" s="37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</row>
    <row r="217" spans="1:177" s="29" customFormat="1" ht="13.5" thickBot="1">
      <c r="A217" s="21" t="s">
        <v>942</v>
      </c>
      <c r="B217" s="10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</row>
    <row r="218" spans="2:14" ht="26.25" thickTop="1">
      <c r="B218" s="10" t="s">
        <v>360</v>
      </c>
      <c r="C218" s="5" t="s">
        <v>1205</v>
      </c>
      <c r="D218" s="5" t="s">
        <v>1561</v>
      </c>
      <c r="E218" s="5" t="s">
        <v>424</v>
      </c>
      <c r="G218" s="5" t="s">
        <v>424</v>
      </c>
      <c r="H218" s="5" t="s">
        <v>361</v>
      </c>
      <c r="I218" s="5" t="s">
        <v>362</v>
      </c>
      <c r="J218" s="5" t="s">
        <v>363</v>
      </c>
      <c r="K218" s="16" t="s">
        <v>196</v>
      </c>
      <c r="L218" s="5" t="s">
        <v>1306</v>
      </c>
      <c r="M218" s="5" t="s">
        <v>363</v>
      </c>
      <c r="N218" s="16" t="s">
        <v>196</v>
      </c>
    </row>
    <row r="219" spans="2:14" ht="38.25">
      <c r="B219" s="10" t="s">
        <v>1430</v>
      </c>
      <c r="C219" s="5" t="s">
        <v>1431</v>
      </c>
      <c r="D219" s="5" t="s">
        <v>1553</v>
      </c>
      <c r="E219" s="5" t="s">
        <v>424</v>
      </c>
      <c r="F219" s="5" t="s">
        <v>424</v>
      </c>
      <c r="H219" s="5" t="s">
        <v>1433</v>
      </c>
      <c r="K219" s="43" t="s">
        <v>1436</v>
      </c>
      <c r="L219" s="5" t="s">
        <v>1432</v>
      </c>
      <c r="M219" s="5" t="s">
        <v>1434</v>
      </c>
      <c r="N219" s="16" t="s">
        <v>1435</v>
      </c>
    </row>
    <row r="220" spans="2:14" ht="25.5">
      <c r="B220" s="10" t="s">
        <v>731</v>
      </c>
      <c r="C220" s="5" t="s">
        <v>1206</v>
      </c>
      <c r="D220" s="5" t="s">
        <v>1553</v>
      </c>
      <c r="E220" s="5" t="s">
        <v>424</v>
      </c>
      <c r="F220" s="5" t="s">
        <v>424</v>
      </c>
      <c r="H220" s="5" t="s">
        <v>560</v>
      </c>
      <c r="I220" s="5" t="s">
        <v>561</v>
      </c>
      <c r="J220" s="5" t="s">
        <v>562</v>
      </c>
      <c r="K220" s="16" t="s">
        <v>3</v>
      </c>
      <c r="M220" s="5" t="s">
        <v>562</v>
      </c>
      <c r="N220" s="16" t="s">
        <v>3</v>
      </c>
    </row>
    <row r="221" spans="2:14" ht="25.5">
      <c r="B221" s="10" t="s">
        <v>452</v>
      </c>
      <c r="C221" s="5" t="s">
        <v>453</v>
      </c>
      <c r="D221" s="5" t="s">
        <v>1562</v>
      </c>
      <c r="G221" s="5" t="s">
        <v>424</v>
      </c>
      <c r="H221" s="5" t="s">
        <v>454</v>
      </c>
      <c r="K221" s="43" t="s">
        <v>1094</v>
      </c>
      <c r="N221" s="16"/>
    </row>
    <row r="222" spans="1:14" ht="26.25" thickBot="1">
      <c r="A222" s="80"/>
      <c r="B222" s="10" t="s">
        <v>730</v>
      </c>
      <c r="C222" s="5" t="s">
        <v>1207</v>
      </c>
      <c r="D222" s="5" t="s">
        <v>1553</v>
      </c>
      <c r="E222" s="5" t="s">
        <v>424</v>
      </c>
      <c r="F222" s="5" t="s">
        <v>424</v>
      </c>
      <c r="H222" s="5" t="s">
        <v>923</v>
      </c>
      <c r="J222" s="5" t="s">
        <v>924</v>
      </c>
      <c r="K222" s="16" t="s">
        <v>925</v>
      </c>
      <c r="N222" s="16"/>
    </row>
    <row r="223" spans="1:177" ht="13.5" thickBot="1">
      <c r="A223" s="28"/>
      <c r="B223" s="37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</row>
    <row r="224" spans="1:177" s="29" customFormat="1" ht="13.5" thickBot="1">
      <c r="A224" s="21" t="s">
        <v>329</v>
      </c>
      <c r="B224" s="10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</row>
    <row r="225" spans="2:14" ht="26.25" thickTop="1">
      <c r="B225" s="10" t="s">
        <v>332</v>
      </c>
      <c r="C225" s="5" t="s">
        <v>1409</v>
      </c>
      <c r="D225" s="5" t="s">
        <v>1538</v>
      </c>
      <c r="E225" s="5" t="s">
        <v>424</v>
      </c>
      <c r="F225" s="5" t="s">
        <v>424</v>
      </c>
      <c r="G225" s="5" t="s">
        <v>424</v>
      </c>
      <c r="H225" s="5" t="s">
        <v>330</v>
      </c>
      <c r="I225" s="5" t="s">
        <v>331</v>
      </c>
      <c r="J225" s="5" t="s">
        <v>433</v>
      </c>
      <c r="K225" s="43" t="s">
        <v>965</v>
      </c>
      <c r="L225" s="5" t="s">
        <v>474</v>
      </c>
      <c r="M225" s="5" t="s">
        <v>1305</v>
      </c>
      <c r="N225" s="43" t="s">
        <v>878</v>
      </c>
    </row>
    <row r="226" spans="2:14" ht="38.25">
      <c r="B226" s="10" t="s">
        <v>332</v>
      </c>
      <c r="C226" s="5" t="s">
        <v>1563</v>
      </c>
      <c r="D226" s="5" t="s">
        <v>1538</v>
      </c>
      <c r="E226" s="5" t="s">
        <v>424</v>
      </c>
      <c r="F226" s="5" t="s">
        <v>424</v>
      </c>
      <c r="G226" s="5" t="s">
        <v>424</v>
      </c>
      <c r="H226" s="5" t="s">
        <v>1410</v>
      </c>
      <c r="K226" s="43" t="s">
        <v>1411</v>
      </c>
      <c r="L226" s="5" t="s">
        <v>1412</v>
      </c>
      <c r="N226" s="43" t="s">
        <v>1413</v>
      </c>
    </row>
    <row r="227" spans="2:14" ht="25.5">
      <c r="B227" s="10" t="s">
        <v>1564</v>
      </c>
      <c r="C227" s="5" t="s">
        <v>1299</v>
      </c>
      <c r="D227" s="5" t="s">
        <v>1565</v>
      </c>
      <c r="E227" s="5" t="s">
        <v>424</v>
      </c>
      <c r="F227" s="5" t="s">
        <v>424</v>
      </c>
      <c r="G227" s="5" t="s">
        <v>424</v>
      </c>
      <c r="H227" s="5" t="s">
        <v>444</v>
      </c>
      <c r="I227" s="5" t="s">
        <v>283</v>
      </c>
      <c r="J227" s="5" t="s">
        <v>1174</v>
      </c>
      <c r="K227" s="5" t="s">
        <v>286</v>
      </c>
      <c r="M227" s="5" t="s">
        <v>1174</v>
      </c>
      <c r="N227" s="5" t="s">
        <v>286</v>
      </c>
    </row>
    <row r="228" spans="2:14" ht="33" customHeight="1">
      <c r="B228" s="10" t="s">
        <v>325</v>
      </c>
      <c r="C228" s="5" t="s">
        <v>1208</v>
      </c>
      <c r="D228" s="5" t="s">
        <v>1550</v>
      </c>
      <c r="E228" s="5" t="s">
        <v>424</v>
      </c>
      <c r="F228" s="5" t="s">
        <v>424</v>
      </c>
      <c r="G228" s="5" t="s">
        <v>424</v>
      </c>
      <c r="H228" s="5" t="s">
        <v>326</v>
      </c>
      <c r="I228" s="5" t="s">
        <v>327</v>
      </c>
      <c r="J228" s="5" t="s">
        <v>328</v>
      </c>
      <c r="K228" s="43" t="s">
        <v>765</v>
      </c>
      <c r="L228" s="5" t="s">
        <v>766</v>
      </c>
      <c r="M228" s="5" t="s">
        <v>328</v>
      </c>
      <c r="N228" s="43" t="s">
        <v>765</v>
      </c>
    </row>
    <row r="229" spans="2:11" ht="51.75" customHeight="1">
      <c r="B229" s="10" t="s">
        <v>333</v>
      </c>
      <c r="C229" s="5" t="s">
        <v>1209</v>
      </c>
      <c r="D229" s="5" t="s">
        <v>1550</v>
      </c>
      <c r="E229" s="5" t="s">
        <v>424</v>
      </c>
      <c r="F229" s="5" t="s">
        <v>424</v>
      </c>
      <c r="G229" s="5" t="s">
        <v>424</v>
      </c>
      <c r="H229" s="5" t="s">
        <v>957</v>
      </c>
      <c r="I229" s="5" t="s">
        <v>958</v>
      </c>
      <c r="J229" s="5" t="s">
        <v>1234</v>
      </c>
      <c r="K229" s="43" t="s">
        <v>1106</v>
      </c>
    </row>
    <row r="230" spans="2:14" ht="25.5">
      <c r="B230" s="10" t="s">
        <v>1027</v>
      </c>
      <c r="C230" s="5" t="s">
        <v>1210</v>
      </c>
      <c r="D230" s="5" t="s">
        <v>1550</v>
      </c>
      <c r="E230" s="5" t="s">
        <v>424</v>
      </c>
      <c r="F230" s="5" t="s">
        <v>424</v>
      </c>
      <c r="G230" s="5" t="s">
        <v>424</v>
      </c>
      <c r="H230" s="5" t="s">
        <v>66</v>
      </c>
      <c r="I230" s="5" t="s">
        <v>81</v>
      </c>
      <c r="J230" s="5" t="s">
        <v>82</v>
      </c>
      <c r="K230" s="43" t="s">
        <v>850</v>
      </c>
      <c r="L230" s="5" t="s">
        <v>448</v>
      </c>
      <c r="M230" s="5" t="s">
        <v>82</v>
      </c>
      <c r="N230" s="43" t="s">
        <v>850</v>
      </c>
    </row>
    <row r="231" spans="2:13" ht="38.25">
      <c r="B231" s="10" t="s">
        <v>1115</v>
      </c>
      <c r="C231" s="5" t="s">
        <v>1118</v>
      </c>
      <c r="D231" s="5" t="s">
        <v>1550</v>
      </c>
      <c r="E231" s="5" t="s">
        <v>424</v>
      </c>
      <c r="F231" s="5" t="s">
        <v>424</v>
      </c>
      <c r="G231" s="5" t="s">
        <v>424</v>
      </c>
      <c r="H231" s="5" t="s">
        <v>1116</v>
      </c>
      <c r="I231" s="31" t="s">
        <v>549</v>
      </c>
      <c r="K231" s="5" t="s">
        <v>548</v>
      </c>
      <c r="M231" s="5" t="s">
        <v>1117</v>
      </c>
    </row>
    <row r="232" spans="2:12" ht="25.5">
      <c r="B232" s="10" t="s">
        <v>990</v>
      </c>
      <c r="C232" s="5" t="s">
        <v>989</v>
      </c>
      <c r="D232" s="5" t="s">
        <v>1558</v>
      </c>
      <c r="E232" s="5" t="s">
        <v>971</v>
      </c>
      <c r="H232" s="5" t="s">
        <v>991</v>
      </c>
      <c r="I232" s="5" t="s">
        <v>596</v>
      </c>
      <c r="J232" s="5" t="s">
        <v>992</v>
      </c>
      <c r="K232" s="43" t="s">
        <v>993</v>
      </c>
      <c r="L232" s="5" t="s">
        <v>994</v>
      </c>
    </row>
    <row r="233" spans="2:13" ht="25.5">
      <c r="B233" s="10" t="s">
        <v>218</v>
      </c>
      <c r="C233" s="5" t="s">
        <v>219</v>
      </c>
      <c r="D233" s="5" t="s">
        <v>1558</v>
      </c>
      <c r="H233" s="5" t="s">
        <v>220</v>
      </c>
      <c r="J233" s="5" t="s">
        <v>221</v>
      </c>
      <c r="K233" s="43" t="s">
        <v>222</v>
      </c>
      <c r="M233" s="5" t="s">
        <v>223</v>
      </c>
    </row>
    <row r="234" spans="2:11" ht="26.25" thickBot="1">
      <c r="B234" s="10" t="s">
        <v>110</v>
      </c>
      <c r="C234" s="5" t="s">
        <v>111</v>
      </c>
      <c r="D234" s="5" t="s">
        <v>1456</v>
      </c>
      <c r="G234" s="5" t="s">
        <v>424</v>
      </c>
      <c r="H234" s="5" t="s">
        <v>112</v>
      </c>
      <c r="I234" s="5" t="s">
        <v>113</v>
      </c>
      <c r="K234" s="81" t="s">
        <v>114</v>
      </c>
    </row>
    <row r="235" spans="1:177" ht="13.5" thickBot="1">
      <c r="A235" s="28"/>
      <c r="B235" s="37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</row>
    <row r="236" spans="1:177" s="29" customFormat="1" ht="13.5" thickBot="1">
      <c r="A236" s="21" t="s">
        <v>959</v>
      </c>
      <c r="B236" s="10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</row>
    <row r="237" spans="2:15" ht="26.25" thickTop="1">
      <c r="B237" s="10" t="s">
        <v>1235</v>
      </c>
      <c r="C237" s="5" t="s">
        <v>1111</v>
      </c>
      <c r="D237" s="5" t="s">
        <v>1550</v>
      </c>
      <c r="E237" s="5" t="s">
        <v>424</v>
      </c>
      <c r="F237" s="5" t="s">
        <v>424</v>
      </c>
      <c r="G237" s="5" t="s">
        <v>424</v>
      </c>
      <c r="H237" s="5" t="s">
        <v>1236</v>
      </c>
      <c r="I237" s="5" t="s">
        <v>1237</v>
      </c>
      <c r="J237" s="5" t="s">
        <v>394</v>
      </c>
      <c r="K237" s="5" t="s">
        <v>150</v>
      </c>
      <c r="M237" s="5" t="s">
        <v>395</v>
      </c>
      <c r="N237" s="16" t="s">
        <v>392</v>
      </c>
      <c r="O237" s="16" t="s">
        <v>393</v>
      </c>
    </row>
    <row r="238" spans="2:14" ht="64.5" thickBot="1">
      <c r="B238" s="10" t="s">
        <v>960</v>
      </c>
      <c r="C238" s="5" t="s">
        <v>1452</v>
      </c>
      <c r="D238" s="5" t="s">
        <v>1538</v>
      </c>
      <c r="E238" s="5" t="s">
        <v>424</v>
      </c>
      <c r="F238" s="5" t="s">
        <v>424</v>
      </c>
      <c r="G238" s="5" t="s">
        <v>424</v>
      </c>
      <c r="H238" s="5" t="s">
        <v>961</v>
      </c>
      <c r="I238" s="5" t="s">
        <v>962</v>
      </c>
      <c r="J238" s="5" t="s">
        <v>963</v>
      </c>
      <c r="K238" s="43" t="s">
        <v>682</v>
      </c>
      <c r="N238" s="16" t="s">
        <v>985</v>
      </c>
    </row>
    <row r="239" spans="1:177" ht="26.25" customHeight="1" thickBot="1">
      <c r="A239" s="28"/>
      <c r="B239" s="37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</row>
    <row r="240" spans="1:177" s="29" customFormat="1" ht="13.5" thickBot="1">
      <c r="A240" s="21" t="s">
        <v>479</v>
      </c>
      <c r="B240" s="10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</row>
    <row r="241" spans="2:14" ht="26.25" thickTop="1">
      <c r="B241" s="10" t="s">
        <v>476</v>
      </c>
      <c r="C241" s="5" t="s">
        <v>1304</v>
      </c>
      <c r="D241" s="5" t="s">
        <v>1553</v>
      </c>
      <c r="E241" s="5" t="s">
        <v>424</v>
      </c>
      <c r="F241" s="5" t="s">
        <v>424</v>
      </c>
      <c r="H241" s="5" t="s">
        <v>477</v>
      </c>
      <c r="I241" s="5" t="s">
        <v>478</v>
      </c>
      <c r="J241" s="5" t="s">
        <v>874</v>
      </c>
      <c r="K241" s="16" t="s">
        <v>37</v>
      </c>
      <c r="M241" s="5" t="s">
        <v>875</v>
      </c>
      <c r="N241" s="16" t="s">
        <v>37</v>
      </c>
    </row>
    <row r="242" spans="2:15" ht="26.25" thickBot="1">
      <c r="B242" s="10" t="s">
        <v>1342</v>
      </c>
      <c r="C242" s="5" t="s">
        <v>62</v>
      </c>
      <c r="D242" s="5" t="s">
        <v>1550</v>
      </c>
      <c r="E242" s="5" t="s">
        <v>971</v>
      </c>
      <c r="F242" s="5" t="s">
        <v>424</v>
      </c>
      <c r="G242" s="5" t="s">
        <v>971</v>
      </c>
      <c r="H242" s="5" t="s">
        <v>1343</v>
      </c>
      <c r="J242" s="5" t="s">
        <v>120</v>
      </c>
      <c r="K242" s="16" t="s">
        <v>121</v>
      </c>
      <c r="L242" s="5" t="s">
        <v>122</v>
      </c>
      <c r="M242" s="5" t="s">
        <v>123</v>
      </c>
      <c r="N242" s="16" t="s">
        <v>121</v>
      </c>
      <c r="O242" s="16" t="s">
        <v>124</v>
      </c>
    </row>
    <row r="243" spans="1:177" ht="13.5" thickBot="1">
      <c r="A243" s="28"/>
      <c r="B243" s="37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</row>
    <row r="244" spans="1:177" s="29" customFormat="1" ht="13.5" thickBot="1">
      <c r="A244" s="21" t="s">
        <v>6</v>
      </c>
      <c r="B244" s="10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</row>
    <row r="245" spans="2:15" ht="26.25" thickTop="1">
      <c r="B245" s="10" t="s">
        <v>900</v>
      </c>
      <c r="C245" s="5" t="s">
        <v>1351</v>
      </c>
      <c r="D245" s="5" t="s">
        <v>1550</v>
      </c>
      <c r="E245" s="5" t="s">
        <v>424</v>
      </c>
      <c r="F245" s="5" t="s">
        <v>424</v>
      </c>
      <c r="G245" s="5" t="s">
        <v>424</v>
      </c>
      <c r="H245" s="5" t="s">
        <v>901</v>
      </c>
      <c r="I245" s="5" t="s">
        <v>902</v>
      </c>
      <c r="J245" s="5" t="s">
        <v>1245</v>
      </c>
      <c r="K245" s="5" t="s">
        <v>457</v>
      </c>
      <c r="M245" s="5" t="s">
        <v>1244</v>
      </c>
      <c r="N245" s="43" t="s">
        <v>457</v>
      </c>
      <c r="O245" s="16" t="s">
        <v>458</v>
      </c>
    </row>
    <row r="246" spans="2:15" ht="25.5">
      <c r="B246" s="10" t="s">
        <v>1582</v>
      </c>
      <c r="C246" s="5"/>
      <c r="N246" s="43"/>
      <c r="O246" s="16"/>
    </row>
    <row r="247" spans="2:11" ht="26.25" thickBot="1">
      <c r="B247" s="10" t="s">
        <v>7</v>
      </c>
      <c r="C247" s="5" t="s">
        <v>63</v>
      </c>
      <c r="D247" s="5" t="s">
        <v>1558</v>
      </c>
      <c r="E247" s="5" t="s">
        <v>424</v>
      </c>
      <c r="H247" s="5" t="s">
        <v>1425</v>
      </c>
      <c r="I247" s="5" t="s">
        <v>8</v>
      </c>
      <c r="J247" s="5" t="s">
        <v>9</v>
      </c>
      <c r="K247" s="5" t="s">
        <v>1426</v>
      </c>
    </row>
    <row r="248" spans="1:177" ht="13.5" thickBot="1">
      <c r="A248" s="28"/>
      <c r="B248" s="37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</row>
    <row r="249" spans="1:177" s="29" customFormat="1" ht="13.5" thickBot="1">
      <c r="A249" s="21" t="s">
        <v>623</v>
      </c>
      <c r="B249" s="10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</row>
    <row r="250" spans="2:15" ht="48" customHeight="1" thickTop="1">
      <c r="B250" s="10" t="s">
        <v>614</v>
      </c>
      <c r="C250" s="19" t="s">
        <v>615</v>
      </c>
      <c r="D250" s="5" t="s">
        <v>1566</v>
      </c>
      <c r="G250" s="5" t="s">
        <v>424</v>
      </c>
      <c r="H250" s="5" t="s">
        <v>616</v>
      </c>
      <c r="I250" s="5" t="s">
        <v>619</v>
      </c>
      <c r="J250" s="5" t="s">
        <v>618</v>
      </c>
      <c r="K250" s="5" t="s">
        <v>617</v>
      </c>
      <c r="L250" s="5" t="s">
        <v>620</v>
      </c>
      <c r="M250" s="5" t="s">
        <v>618</v>
      </c>
      <c r="N250" s="43" t="s">
        <v>621</v>
      </c>
      <c r="O250" s="5" t="s">
        <v>622</v>
      </c>
    </row>
    <row r="251" spans="1:177" s="82" customFormat="1" ht="12.75">
      <c r="A251" s="22"/>
      <c r="B251" s="10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</row>
    <row r="252" spans="1:177" s="82" customFormat="1" ht="13.5" thickBot="1">
      <c r="A252" s="22"/>
      <c r="B252" s="10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</row>
    <row r="253" spans="1:177" ht="13.5" thickBot="1">
      <c r="A253" s="28"/>
      <c r="B253" s="37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</row>
    <row r="254" spans="1:177" s="29" customFormat="1" ht="13.5" thickBot="1">
      <c r="A254" s="21" t="s">
        <v>481</v>
      </c>
      <c r="B254" s="10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</row>
    <row r="255" spans="1:9" ht="26.25" thickTop="1">
      <c r="A255" s="22"/>
      <c r="B255" s="10" t="s">
        <v>1403</v>
      </c>
      <c r="C255" s="5" t="s">
        <v>929</v>
      </c>
      <c r="D255" s="5" t="s">
        <v>1550</v>
      </c>
      <c r="E255" s="5" t="s">
        <v>971</v>
      </c>
      <c r="F255" s="5" t="s">
        <v>424</v>
      </c>
      <c r="G255" s="5" t="s">
        <v>971</v>
      </c>
      <c r="H255" s="5" t="s">
        <v>1326</v>
      </c>
      <c r="I255" s="5" t="s">
        <v>1327</v>
      </c>
    </row>
    <row r="256" spans="2:15" ht="25.5">
      <c r="B256" s="10" t="s">
        <v>1356</v>
      </c>
      <c r="C256" s="5" t="s">
        <v>1443</v>
      </c>
      <c r="D256" s="5" t="s">
        <v>1550</v>
      </c>
      <c r="E256" s="5" t="s">
        <v>424</v>
      </c>
      <c r="F256" s="5" t="s">
        <v>424</v>
      </c>
      <c r="G256" s="5" t="s">
        <v>424</v>
      </c>
      <c r="H256" s="14" t="s">
        <v>607</v>
      </c>
      <c r="I256" s="5" t="s">
        <v>679</v>
      </c>
      <c r="J256" s="5" t="s">
        <v>932</v>
      </c>
      <c r="K256" s="5" t="s">
        <v>152</v>
      </c>
      <c r="M256" s="5" t="s">
        <v>932</v>
      </c>
      <c r="N256" s="43" t="s">
        <v>934</v>
      </c>
      <c r="O256" s="78" t="s">
        <v>937</v>
      </c>
    </row>
    <row r="257" spans="2:14" ht="25.5">
      <c r="B257" s="10" t="s">
        <v>892</v>
      </c>
      <c r="C257" s="5" t="s">
        <v>930</v>
      </c>
      <c r="D257" s="5" t="s">
        <v>1567</v>
      </c>
      <c r="E257" s="5" t="s">
        <v>424</v>
      </c>
      <c r="G257" s="5" t="s">
        <v>424</v>
      </c>
      <c r="H257" s="5" t="s">
        <v>890</v>
      </c>
      <c r="I257" s="5" t="s">
        <v>891</v>
      </c>
      <c r="J257" s="5" t="s">
        <v>1355</v>
      </c>
      <c r="K257" s="24" t="s">
        <v>480</v>
      </c>
      <c r="N257" s="25" t="s">
        <v>480</v>
      </c>
    </row>
    <row r="258" spans="1:14" ht="42.75" customHeight="1" thickBot="1">
      <c r="A258" s="5"/>
      <c r="B258" s="5" t="s">
        <v>346</v>
      </c>
      <c r="C258" s="5" t="s">
        <v>1242</v>
      </c>
      <c r="D258" s="5" t="s">
        <v>1456</v>
      </c>
      <c r="G258" s="5" t="s">
        <v>424</v>
      </c>
      <c r="H258" s="3" t="s">
        <v>717</v>
      </c>
      <c r="K258" s="24"/>
      <c r="N258" s="25"/>
    </row>
    <row r="259" spans="1:177" s="19" customFormat="1" ht="42" customHeight="1" thickBot="1">
      <c r="A259" s="28"/>
      <c r="B259" s="37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</row>
    <row r="260" spans="1:177" s="29" customFormat="1" ht="13.5" thickBot="1">
      <c r="A260" s="21" t="s">
        <v>497</v>
      </c>
      <c r="B260" s="10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</row>
    <row r="261" spans="2:14" ht="26.25" thickTop="1">
      <c r="B261" s="10" t="s">
        <v>1454</v>
      </c>
      <c r="C261" s="5" t="s">
        <v>611</v>
      </c>
      <c r="D261" s="5" t="s">
        <v>1568</v>
      </c>
      <c r="E261" s="5" t="s">
        <v>424</v>
      </c>
      <c r="F261" s="5" t="s">
        <v>424</v>
      </c>
      <c r="G261" s="5" t="s">
        <v>424</v>
      </c>
      <c r="H261" s="5" t="s">
        <v>1139</v>
      </c>
      <c r="I261" s="5" t="s">
        <v>1140</v>
      </c>
      <c r="K261" s="43" t="s">
        <v>909</v>
      </c>
      <c r="N261" s="16" t="s">
        <v>1233</v>
      </c>
    </row>
    <row r="262" spans="2:14" ht="38.25">
      <c r="B262" s="10" t="s">
        <v>1427</v>
      </c>
      <c r="C262" s="5" t="s">
        <v>1442</v>
      </c>
      <c r="D262" s="5" t="s">
        <v>1553</v>
      </c>
      <c r="E262" s="5" t="s">
        <v>424</v>
      </c>
      <c r="F262" s="5" t="s">
        <v>424</v>
      </c>
      <c r="H262" s="5" t="s">
        <v>1438</v>
      </c>
      <c r="I262" s="5" t="s">
        <v>1439</v>
      </c>
      <c r="J262" s="5" t="s">
        <v>1437</v>
      </c>
      <c r="K262" s="43" t="s">
        <v>1441</v>
      </c>
      <c r="L262" s="5" t="s">
        <v>1440</v>
      </c>
      <c r="N262" s="16"/>
    </row>
    <row r="263" spans="2:14" ht="25.5">
      <c r="B263" s="10" t="s">
        <v>1283</v>
      </c>
      <c r="C263" s="5" t="s">
        <v>563</v>
      </c>
      <c r="D263" s="5" t="s">
        <v>1550</v>
      </c>
      <c r="E263" s="5" t="s">
        <v>424</v>
      </c>
      <c r="F263" s="5" t="s">
        <v>424</v>
      </c>
      <c r="G263" s="5" t="s">
        <v>424</v>
      </c>
      <c r="H263" s="5" t="s">
        <v>1284</v>
      </c>
      <c r="I263" s="5" t="s">
        <v>1285</v>
      </c>
      <c r="J263" s="5" t="s">
        <v>564</v>
      </c>
      <c r="K263" s="43" t="s">
        <v>565</v>
      </c>
      <c r="L263" s="5" t="s">
        <v>566</v>
      </c>
      <c r="N263" s="16"/>
    </row>
    <row r="264" spans="1:10" ht="24.75" customHeight="1" thickBot="1">
      <c r="A264" s="10">
        <v>701564</v>
      </c>
      <c r="B264" s="10" t="s">
        <v>498</v>
      </c>
      <c r="C264" s="19" t="s">
        <v>931</v>
      </c>
      <c r="D264" s="5" t="s">
        <v>1456</v>
      </c>
      <c r="G264" s="5" t="s">
        <v>424</v>
      </c>
      <c r="H264" s="5" t="s">
        <v>162</v>
      </c>
      <c r="I264" s="5" t="s">
        <v>163</v>
      </c>
      <c r="J264" s="5" t="s">
        <v>499</v>
      </c>
    </row>
    <row r="265" spans="1:177" ht="13.5" thickBot="1">
      <c r="A265" s="28"/>
      <c r="B265" s="37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</row>
    <row r="266" spans="1:177" s="29" customFormat="1" ht="13.5" thickBot="1">
      <c r="A266" s="21" t="s">
        <v>501</v>
      </c>
      <c r="B266" s="10"/>
      <c r="C266" s="19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</row>
    <row r="267" spans="2:11" ht="26.25" thickTop="1">
      <c r="B267" s="10" t="s">
        <v>410</v>
      </c>
      <c r="C267" s="5" t="s">
        <v>500</v>
      </c>
      <c r="D267" s="5" t="s">
        <v>1569</v>
      </c>
      <c r="E267" s="5" t="s">
        <v>424</v>
      </c>
      <c r="G267" s="5" t="s">
        <v>424</v>
      </c>
      <c r="H267" s="5" t="s">
        <v>502</v>
      </c>
      <c r="I267" s="5" t="s">
        <v>503</v>
      </c>
      <c r="J267" s="5" t="s">
        <v>504</v>
      </c>
      <c r="K267" s="5" t="s">
        <v>153</v>
      </c>
    </row>
    <row r="268" spans="2:177" ht="21" thickBot="1">
      <c r="B268" s="10"/>
      <c r="C268" s="5"/>
      <c r="K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  <c r="EN268" s="83"/>
      <c r="EO268" s="83"/>
      <c r="EP268" s="83"/>
      <c r="EQ268" s="83"/>
      <c r="ER268" s="83"/>
      <c r="ES268" s="83"/>
      <c r="ET268" s="83"/>
      <c r="EU268" s="83"/>
      <c r="EV268" s="83"/>
      <c r="EW268" s="83"/>
      <c r="EX268" s="83"/>
      <c r="EY268" s="83"/>
      <c r="EZ268" s="83"/>
      <c r="FA268" s="83"/>
      <c r="FB268" s="83"/>
      <c r="FC268" s="83"/>
      <c r="FD268" s="83"/>
      <c r="FE268" s="83"/>
      <c r="FF268" s="83"/>
      <c r="FG268" s="83"/>
      <c r="FH268" s="83"/>
      <c r="FI268" s="83"/>
      <c r="FJ268" s="83"/>
      <c r="FK268" s="83"/>
      <c r="FL268" s="83"/>
      <c r="FM268" s="83"/>
      <c r="FN268" s="83"/>
      <c r="FO268" s="83"/>
      <c r="FP268" s="83"/>
      <c r="FQ268" s="83"/>
      <c r="FR268" s="83"/>
      <c r="FS268" s="83"/>
      <c r="FT268" s="83"/>
      <c r="FU268" s="83"/>
    </row>
    <row r="269" spans="1:177" s="83" customFormat="1" ht="21.75" thickBot="1" thickTop="1">
      <c r="A269" s="84" t="s">
        <v>281</v>
      </c>
      <c r="B269" s="53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</row>
    <row r="270" spans="1:177" s="9" customFormat="1" ht="13.5" thickTop="1">
      <c r="A270" s="10"/>
      <c r="B270" s="10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</row>
    <row r="271" spans="1:3" ht="13.5" thickBot="1">
      <c r="A271" s="21" t="s">
        <v>896</v>
      </c>
      <c r="B271" s="10"/>
      <c r="C271" s="5"/>
    </row>
    <row r="272" spans="2:12" ht="26.25" thickTop="1">
      <c r="B272" s="10" t="s">
        <v>599</v>
      </c>
      <c r="C272" s="5" t="s">
        <v>534</v>
      </c>
      <c r="D272" s="5" t="s">
        <v>1550</v>
      </c>
      <c r="E272" s="5" t="s">
        <v>424</v>
      </c>
      <c r="F272" s="5" t="s">
        <v>424</v>
      </c>
      <c r="G272" s="5" t="s">
        <v>424</v>
      </c>
      <c r="H272" s="5" t="s">
        <v>1361</v>
      </c>
      <c r="I272" s="5" t="s">
        <v>528</v>
      </c>
      <c r="J272" s="5" t="s">
        <v>1364</v>
      </c>
      <c r="K272" s="43" t="s">
        <v>535</v>
      </c>
      <c r="L272" s="16" t="s">
        <v>645</v>
      </c>
    </row>
    <row r="273" spans="2:11" ht="25.5">
      <c r="B273" s="10" t="s">
        <v>292</v>
      </c>
      <c r="C273" s="5" t="s">
        <v>650</v>
      </c>
      <c r="D273" s="5" t="s">
        <v>1456</v>
      </c>
      <c r="G273" s="5" t="s">
        <v>424</v>
      </c>
      <c r="H273" s="5" t="s">
        <v>293</v>
      </c>
      <c r="I273" s="5" t="s">
        <v>294</v>
      </c>
      <c r="J273" s="5" t="s">
        <v>295</v>
      </c>
      <c r="K273" s="81" t="s">
        <v>967</v>
      </c>
    </row>
    <row r="274" spans="2:11" ht="63.75">
      <c r="B274" s="10" t="s">
        <v>999</v>
      </c>
      <c r="C274" s="5" t="s">
        <v>194</v>
      </c>
      <c r="D274" s="5" t="s">
        <v>1558</v>
      </c>
      <c r="E274" s="5" t="s">
        <v>424</v>
      </c>
      <c r="H274" s="5" t="s">
        <v>193</v>
      </c>
      <c r="I274" s="5" t="s">
        <v>192</v>
      </c>
      <c r="J274" s="5" t="s">
        <v>200</v>
      </c>
      <c r="K274" s="85" t="s">
        <v>201</v>
      </c>
    </row>
    <row r="275" spans="2:14" ht="25.5">
      <c r="B275" s="10" t="s">
        <v>1121</v>
      </c>
      <c r="C275" s="5" t="s">
        <v>648</v>
      </c>
      <c r="D275" s="5" t="s">
        <v>1558</v>
      </c>
      <c r="E275" s="5" t="s">
        <v>424</v>
      </c>
      <c r="H275" s="5" t="s">
        <v>649</v>
      </c>
      <c r="I275" s="5" t="s">
        <v>1324</v>
      </c>
      <c r="K275" s="43" t="s">
        <v>1325</v>
      </c>
      <c r="N275" s="43" t="s">
        <v>1325</v>
      </c>
    </row>
    <row r="276" spans="2:15" ht="26.25">
      <c r="B276" s="10" t="s">
        <v>895</v>
      </c>
      <c r="C276" s="5" t="s">
        <v>651</v>
      </c>
      <c r="D276" s="5" t="s">
        <v>1570</v>
      </c>
      <c r="E276" s="5" t="s">
        <v>424</v>
      </c>
      <c r="G276" s="5" t="s">
        <v>424</v>
      </c>
      <c r="H276" s="5" t="s">
        <v>1152</v>
      </c>
      <c r="I276" s="5" t="s">
        <v>1153</v>
      </c>
      <c r="J276" s="49" t="s">
        <v>718</v>
      </c>
      <c r="K276" s="43" t="s">
        <v>719</v>
      </c>
      <c r="L276" s="5" t="s">
        <v>893</v>
      </c>
      <c r="M276" s="5" t="s">
        <v>894</v>
      </c>
      <c r="N276" s="16" t="s">
        <v>888</v>
      </c>
      <c r="O276" s="16" t="s">
        <v>889</v>
      </c>
    </row>
    <row r="277" spans="2:15" ht="57" customHeight="1" thickBot="1">
      <c r="B277" s="10" t="s">
        <v>895</v>
      </c>
      <c r="C277" s="5" t="s">
        <v>1303</v>
      </c>
      <c r="D277" s="5" t="s">
        <v>1570</v>
      </c>
      <c r="E277" s="5" t="s">
        <v>424</v>
      </c>
      <c r="G277" s="5" t="s">
        <v>424</v>
      </c>
      <c r="H277" s="5" t="s">
        <v>1152</v>
      </c>
      <c r="I277" s="5" t="s">
        <v>1171</v>
      </c>
      <c r="J277" s="49" t="s">
        <v>718</v>
      </c>
      <c r="K277" s="43" t="s">
        <v>719</v>
      </c>
      <c r="L277" s="5" t="s">
        <v>893</v>
      </c>
      <c r="M277" s="5" t="s">
        <v>894</v>
      </c>
      <c r="N277" s="16" t="s">
        <v>888</v>
      </c>
      <c r="O277" s="16" t="s">
        <v>889</v>
      </c>
    </row>
    <row r="278" spans="1:177" ht="13.5" thickBot="1">
      <c r="A278" s="28"/>
      <c r="B278" s="37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</row>
    <row r="279" spans="1:177" s="29" customFormat="1" ht="26.25" thickBot="1">
      <c r="A279" s="21" t="s">
        <v>1221</v>
      </c>
      <c r="B279" s="10"/>
      <c r="C279" s="5"/>
      <c r="D279" s="5"/>
      <c r="E279" s="5"/>
      <c r="F279" s="5"/>
      <c r="G279" s="5"/>
      <c r="H279" s="5"/>
      <c r="I279" s="5"/>
      <c r="J279" s="5"/>
      <c r="K279" s="16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</row>
    <row r="280" spans="2:13" ht="39" thickTop="1">
      <c r="B280" s="10" t="s">
        <v>396</v>
      </c>
      <c r="C280" s="5" t="s">
        <v>860</v>
      </c>
      <c r="D280" s="5" t="s">
        <v>1550</v>
      </c>
      <c r="E280" s="5" t="s">
        <v>424</v>
      </c>
      <c r="F280" s="5" t="s">
        <v>424</v>
      </c>
      <c r="G280" s="5" t="s">
        <v>424</v>
      </c>
      <c r="H280" s="5" t="s">
        <v>397</v>
      </c>
      <c r="I280" s="5" t="s">
        <v>398</v>
      </c>
      <c r="J280" s="5" t="s">
        <v>313</v>
      </c>
      <c r="K280" s="16" t="s">
        <v>422</v>
      </c>
      <c r="L280" s="5" t="s">
        <v>298</v>
      </c>
      <c r="M280" s="5" t="s">
        <v>324</v>
      </c>
    </row>
    <row r="281" spans="2:11" ht="47.25" customHeight="1">
      <c r="B281" s="10" t="s">
        <v>1176</v>
      </c>
      <c r="C281" s="5" t="s">
        <v>1029</v>
      </c>
      <c r="D281" s="5" t="s">
        <v>1550</v>
      </c>
      <c r="E281" s="5" t="s">
        <v>424</v>
      </c>
      <c r="F281" s="5" t="s">
        <v>424</v>
      </c>
      <c r="G281" s="5" t="s">
        <v>424</v>
      </c>
      <c r="H281" s="5" t="s">
        <v>421</v>
      </c>
      <c r="I281" s="5" t="s">
        <v>1022</v>
      </c>
      <c r="J281" s="5" t="s">
        <v>763</v>
      </c>
      <c r="K281" s="16" t="s">
        <v>981</v>
      </c>
    </row>
    <row r="282" spans="1:14" ht="27" customHeight="1">
      <c r="A282" s="77"/>
      <c r="B282" s="10" t="s">
        <v>282</v>
      </c>
      <c r="C282" s="5" t="s">
        <v>44</v>
      </c>
      <c r="D282" s="5" t="s">
        <v>1456</v>
      </c>
      <c r="G282" s="5" t="s">
        <v>424</v>
      </c>
      <c r="H282" s="5" t="s">
        <v>284</v>
      </c>
      <c r="I282" s="5" t="s">
        <v>654</v>
      </c>
      <c r="J282" s="5" t="s">
        <v>653</v>
      </c>
      <c r="K282" s="16" t="s">
        <v>655</v>
      </c>
      <c r="M282" s="5" t="s">
        <v>653</v>
      </c>
      <c r="N282" s="16" t="s">
        <v>655</v>
      </c>
    </row>
    <row r="283" spans="2:14" ht="24.75" customHeight="1">
      <c r="B283" s="10" t="s">
        <v>165</v>
      </c>
      <c r="C283" s="5" t="s">
        <v>952</v>
      </c>
      <c r="D283" s="5" t="s">
        <v>1456</v>
      </c>
      <c r="G283" s="5" t="s">
        <v>424</v>
      </c>
      <c r="H283" s="5" t="s">
        <v>1239</v>
      </c>
      <c r="I283" s="5" t="s">
        <v>1239</v>
      </c>
      <c r="J283" s="5" t="s">
        <v>1240</v>
      </c>
      <c r="K283" s="16"/>
      <c r="N283" s="16"/>
    </row>
    <row r="284" spans="2:14" ht="25.5">
      <c r="B284" s="10" t="s">
        <v>656</v>
      </c>
      <c r="C284" s="5" t="s">
        <v>657</v>
      </c>
      <c r="D284" s="5" t="s">
        <v>1558</v>
      </c>
      <c r="E284" s="5" t="s">
        <v>424</v>
      </c>
      <c r="H284" s="5" t="s">
        <v>659</v>
      </c>
      <c r="I284" s="5" t="s">
        <v>658</v>
      </c>
      <c r="K284" s="16"/>
      <c r="N284" s="16"/>
    </row>
    <row r="285" spans="2:15" ht="38.25">
      <c r="B285" s="10" t="s">
        <v>871</v>
      </c>
      <c r="C285" s="5" t="s">
        <v>953</v>
      </c>
      <c r="D285" s="5" t="s">
        <v>1570</v>
      </c>
      <c r="E285" s="5" t="s">
        <v>424</v>
      </c>
      <c r="G285" s="5" t="s">
        <v>424</v>
      </c>
      <c r="H285" s="5" t="s">
        <v>1362</v>
      </c>
      <c r="J285" s="5" t="s">
        <v>872</v>
      </c>
      <c r="K285" s="16" t="s">
        <v>876</v>
      </c>
      <c r="M285" s="5" t="s">
        <v>872</v>
      </c>
      <c r="N285" s="16" t="s">
        <v>873</v>
      </c>
      <c r="O285" s="16"/>
    </row>
    <row r="286" spans="2:15" ht="51">
      <c r="B286" s="10" t="s">
        <v>1352</v>
      </c>
      <c r="C286" s="5" t="s">
        <v>1353</v>
      </c>
      <c r="D286" s="5" t="s">
        <v>1558</v>
      </c>
      <c r="E286" s="5" t="s">
        <v>424</v>
      </c>
      <c r="H286" s="5" t="s">
        <v>1354</v>
      </c>
      <c r="K286" s="16"/>
      <c r="N286" s="16"/>
      <c r="O286" s="16"/>
    </row>
    <row r="287" spans="2:15" ht="26.25">
      <c r="B287" s="10" t="s">
        <v>895</v>
      </c>
      <c r="C287" s="5" t="s">
        <v>954</v>
      </c>
      <c r="D287" s="5" t="s">
        <v>1558</v>
      </c>
      <c r="E287" s="5" t="s">
        <v>424</v>
      </c>
      <c r="G287" s="5" t="s">
        <v>424</v>
      </c>
      <c r="H287" s="5" t="s">
        <v>1152</v>
      </c>
      <c r="I287" s="5" t="s">
        <v>1171</v>
      </c>
      <c r="J287" s="49" t="s">
        <v>718</v>
      </c>
      <c r="K287" s="43" t="s">
        <v>719</v>
      </c>
      <c r="L287" s="5" t="s">
        <v>893</v>
      </c>
      <c r="M287" s="5" t="s">
        <v>894</v>
      </c>
      <c r="N287" s="16" t="s">
        <v>888</v>
      </c>
      <c r="O287" s="16" t="s">
        <v>889</v>
      </c>
    </row>
    <row r="288" spans="1:15" ht="26.25" thickBot="1">
      <c r="A288" s="77"/>
      <c r="B288" s="10" t="s">
        <v>1357</v>
      </c>
      <c r="C288" s="5" t="s">
        <v>955</v>
      </c>
      <c r="D288" s="5" t="s">
        <v>1550</v>
      </c>
      <c r="E288" s="5" t="s">
        <v>424</v>
      </c>
      <c r="F288" s="5" t="s">
        <v>424</v>
      </c>
      <c r="G288" s="5" t="s">
        <v>424</v>
      </c>
      <c r="H288" s="5" t="s">
        <v>1358</v>
      </c>
      <c r="I288" s="5" t="s">
        <v>897</v>
      </c>
      <c r="K288" s="16"/>
      <c r="N288" s="16"/>
      <c r="O288" s="16"/>
    </row>
    <row r="289" spans="1:177" ht="13.5" thickBot="1">
      <c r="A289" s="28"/>
      <c r="B289" s="37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</row>
    <row r="290" spans="1:177" s="29" customFormat="1" ht="13.5" thickBot="1">
      <c r="A290" s="21" t="s">
        <v>778</v>
      </c>
      <c r="B290" s="10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</row>
    <row r="291" spans="2:12" ht="52.5" thickBot="1" thickTop="1">
      <c r="B291" s="10" t="s">
        <v>1360</v>
      </c>
      <c r="C291" s="5" t="s">
        <v>76</v>
      </c>
      <c r="D291" s="5" t="s">
        <v>1550</v>
      </c>
      <c r="E291" s="5" t="s">
        <v>424</v>
      </c>
      <c r="F291" s="5" t="s">
        <v>424</v>
      </c>
      <c r="G291" s="5" t="s">
        <v>424</v>
      </c>
      <c r="H291" s="5" t="s">
        <v>77</v>
      </c>
      <c r="I291" s="5" t="s">
        <v>78</v>
      </c>
      <c r="J291" s="5" t="s">
        <v>79</v>
      </c>
      <c r="K291" s="5" t="s">
        <v>1345</v>
      </c>
      <c r="L291" s="5" t="s">
        <v>80</v>
      </c>
    </row>
    <row r="292" spans="1:177" ht="13.5" thickBot="1">
      <c r="A292" s="28"/>
      <c r="B292" s="37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</row>
    <row r="293" spans="1:177" s="29" customFormat="1" ht="26.25" thickBot="1">
      <c r="A293" s="21" t="s">
        <v>1222</v>
      </c>
      <c r="B293" s="10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</row>
    <row r="294" spans="1:11" ht="39" thickTop="1">
      <c r="A294" s="22"/>
      <c r="B294" s="10" t="s">
        <v>665</v>
      </c>
      <c r="C294" s="5" t="s">
        <v>666</v>
      </c>
      <c r="D294" s="5" t="s">
        <v>1558</v>
      </c>
      <c r="E294" s="5" t="s">
        <v>424</v>
      </c>
      <c r="H294" s="5" t="s">
        <v>1062</v>
      </c>
      <c r="I294" s="5" t="s">
        <v>1063</v>
      </c>
      <c r="J294" s="5" t="s">
        <v>1064</v>
      </c>
      <c r="K294" s="43" t="s">
        <v>1065</v>
      </c>
    </row>
    <row r="295" spans="2:15" ht="26.25">
      <c r="B295" s="10" t="s">
        <v>887</v>
      </c>
      <c r="C295" s="5" t="s">
        <v>956</v>
      </c>
      <c r="D295" s="5" t="s">
        <v>1558</v>
      </c>
      <c r="E295" s="5" t="s">
        <v>424</v>
      </c>
      <c r="H295" s="5" t="s">
        <v>1152</v>
      </c>
      <c r="I295" s="5" t="s">
        <v>1171</v>
      </c>
      <c r="J295" s="49" t="s">
        <v>718</v>
      </c>
      <c r="K295" s="43" t="s">
        <v>719</v>
      </c>
      <c r="L295" s="5" t="s">
        <v>893</v>
      </c>
      <c r="M295" s="5" t="s">
        <v>894</v>
      </c>
      <c r="N295" s="16" t="s">
        <v>888</v>
      </c>
      <c r="O295" s="16" t="s">
        <v>889</v>
      </c>
    </row>
    <row r="296" spans="2:15" ht="37.5" customHeight="1">
      <c r="B296" s="10" t="s">
        <v>861</v>
      </c>
      <c r="C296" s="5" t="s">
        <v>399</v>
      </c>
      <c r="D296" s="5" t="s">
        <v>1558</v>
      </c>
      <c r="E296" s="5" t="s">
        <v>424</v>
      </c>
      <c r="H296" s="5" t="s">
        <v>1152</v>
      </c>
      <c r="I296" s="5" t="s">
        <v>1171</v>
      </c>
      <c r="J296" s="49" t="s">
        <v>718</v>
      </c>
      <c r="K296" s="43" t="s">
        <v>719</v>
      </c>
      <c r="L296" s="5" t="s">
        <v>893</v>
      </c>
      <c r="M296" s="5" t="s">
        <v>894</v>
      </c>
      <c r="N296" s="16" t="s">
        <v>888</v>
      </c>
      <c r="O296" s="16" t="s">
        <v>889</v>
      </c>
    </row>
    <row r="297" spans="1:15" ht="36.75" customHeight="1" thickBot="1">
      <c r="A297" s="10">
        <v>701772</v>
      </c>
      <c r="B297" s="10" t="s">
        <v>887</v>
      </c>
      <c r="C297" s="5" t="s">
        <v>400</v>
      </c>
      <c r="D297" s="5" t="s">
        <v>1558</v>
      </c>
      <c r="E297" s="5" t="s">
        <v>424</v>
      </c>
      <c r="H297" s="5" t="s">
        <v>1152</v>
      </c>
      <c r="I297" s="5" t="s">
        <v>1171</v>
      </c>
      <c r="J297" s="49" t="s">
        <v>718</v>
      </c>
      <c r="K297" s="43" t="s">
        <v>719</v>
      </c>
      <c r="L297" s="5" t="s">
        <v>893</v>
      </c>
      <c r="M297" s="5" t="s">
        <v>894</v>
      </c>
      <c r="N297" s="16" t="s">
        <v>401</v>
      </c>
      <c r="O297" s="16" t="s">
        <v>889</v>
      </c>
    </row>
    <row r="298" spans="1:177" ht="51.75" customHeight="1" thickBot="1">
      <c r="A298" s="28"/>
      <c r="B298" s="37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</row>
    <row r="299" spans="1:177" s="29" customFormat="1" ht="13.5" thickBot="1">
      <c r="A299" s="23" t="s">
        <v>1155</v>
      </c>
      <c r="B299" s="10"/>
      <c r="C299" s="5"/>
      <c r="D299" s="5"/>
      <c r="E299" s="5"/>
      <c r="F299" s="5"/>
      <c r="G299" s="5"/>
      <c r="H299" s="5"/>
      <c r="I299" s="5"/>
      <c r="J299" s="5"/>
      <c r="K299" s="16"/>
      <c r="L299" s="5"/>
      <c r="M299" s="5"/>
      <c r="N299" s="16"/>
      <c r="O299" s="16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</row>
    <row r="300" spans="2:15" ht="27.75" thickBot="1" thickTop="1">
      <c r="B300" s="10" t="s">
        <v>887</v>
      </c>
      <c r="C300" s="5" t="s">
        <v>829</v>
      </c>
      <c r="D300" s="5" t="s">
        <v>1558</v>
      </c>
      <c r="E300" s="5" t="s">
        <v>424</v>
      </c>
      <c r="H300" s="5" t="s">
        <v>1152</v>
      </c>
      <c r="I300" s="5" t="s">
        <v>1171</v>
      </c>
      <c r="J300" s="49" t="s">
        <v>718</v>
      </c>
      <c r="K300" s="43" t="s">
        <v>719</v>
      </c>
      <c r="L300" s="5" t="s">
        <v>893</v>
      </c>
      <c r="M300" s="5" t="s">
        <v>894</v>
      </c>
      <c r="N300" s="16" t="s">
        <v>888</v>
      </c>
      <c r="O300" s="16" t="s">
        <v>889</v>
      </c>
    </row>
    <row r="301" spans="1:177" ht="13.5" thickBot="1">
      <c r="A301" s="28"/>
      <c r="B301" s="37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</row>
    <row r="302" spans="1:177" s="29" customFormat="1" ht="13.5" thickBot="1">
      <c r="A302" s="21" t="s">
        <v>1154</v>
      </c>
      <c r="B302" s="10"/>
      <c r="C302" s="5"/>
      <c r="D302" s="5"/>
      <c r="E302" s="5"/>
      <c r="F302" s="5"/>
      <c r="G302" s="5"/>
      <c r="H302" s="5"/>
      <c r="I302" s="5"/>
      <c r="J302" s="5"/>
      <c r="K302" s="16"/>
      <c r="L302" s="5"/>
      <c r="M302" s="5"/>
      <c r="N302" s="16"/>
      <c r="O302" s="16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</row>
    <row r="303" spans="2:15" ht="27" thickTop="1">
      <c r="B303" s="10" t="s">
        <v>1257</v>
      </c>
      <c r="C303" s="5" t="s">
        <v>416</v>
      </c>
      <c r="D303" s="5" t="s">
        <v>1571</v>
      </c>
      <c r="E303" s="5" t="s">
        <v>424</v>
      </c>
      <c r="F303" s="5" t="s">
        <v>424</v>
      </c>
      <c r="G303" s="5" t="s">
        <v>424</v>
      </c>
      <c r="H303" s="5" t="s">
        <v>1258</v>
      </c>
      <c r="I303" s="5" t="s">
        <v>1259</v>
      </c>
      <c r="J303" s="5" t="s">
        <v>1260</v>
      </c>
      <c r="K303" s="49" t="s">
        <v>1124</v>
      </c>
      <c r="N303" s="16"/>
      <c r="O303" s="16"/>
    </row>
    <row r="304" spans="2:15" ht="26.25">
      <c r="B304" s="10" t="s">
        <v>1194</v>
      </c>
      <c r="C304" s="5" t="s">
        <v>1195</v>
      </c>
      <c r="D304" s="5" t="s">
        <v>1558</v>
      </c>
      <c r="E304" s="5" t="s">
        <v>424</v>
      </c>
      <c r="H304" s="5" t="s">
        <v>1196</v>
      </c>
      <c r="I304" s="5" t="s">
        <v>1197</v>
      </c>
      <c r="J304" s="5" t="s">
        <v>1198</v>
      </c>
      <c r="K304" s="49"/>
      <c r="N304" s="16"/>
      <c r="O304" s="16"/>
    </row>
    <row r="305" spans="2:15" ht="26.25">
      <c r="B305" s="10" t="s">
        <v>887</v>
      </c>
      <c r="C305" s="5" t="s">
        <v>830</v>
      </c>
      <c r="D305" s="5" t="s">
        <v>1558</v>
      </c>
      <c r="E305" s="5" t="s">
        <v>424</v>
      </c>
      <c r="H305" s="5" t="s">
        <v>1152</v>
      </c>
      <c r="I305" s="5" t="s">
        <v>1171</v>
      </c>
      <c r="J305" s="49" t="s">
        <v>718</v>
      </c>
      <c r="K305" s="43" t="s">
        <v>719</v>
      </c>
      <c r="L305" s="5" t="s">
        <v>893</v>
      </c>
      <c r="M305" s="5" t="s">
        <v>894</v>
      </c>
      <c r="N305" s="16" t="s">
        <v>888</v>
      </c>
      <c r="O305" s="16" t="s">
        <v>889</v>
      </c>
    </row>
    <row r="306" spans="2:15" ht="38.25" customHeight="1" thickBot="1">
      <c r="B306" s="10" t="s">
        <v>887</v>
      </c>
      <c r="C306" s="5" t="s">
        <v>1317</v>
      </c>
      <c r="D306" s="5" t="s">
        <v>1558</v>
      </c>
      <c r="E306" s="5" t="s">
        <v>424</v>
      </c>
      <c r="H306" s="5" t="s">
        <v>1152</v>
      </c>
      <c r="I306" s="5" t="s">
        <v>1171</v>
      </c>
      <c r="J306" s="49" t="s">
        <v>718</v>
      </c>
      <c r="K306" s="43" t="s">
        <v>719</v>
      </c>
      <c r="L306" s="5" t="s">
        <v>893</v>
      </c>
      <c r="M306" s="5" t="s">
        <v>894</v>
      </c>
      <c r="N306" s="16" t="s">
        <v>888</v>
      </c>
      <c r="O306" s="16" t="s">
        <v>889</v>
      </c>
    </row>
    <row r="307" spans="1:177" ht="51.75" customHeight="1" thickBot="1">
      <c r="A307" s="28"/>
      <c r="B307" s="37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</row>
    <row r="308" spans="1:177" s="29" customFormat="1" ht="13.5" thickBot="1">
      <c r="A308" s="21" t="s">
        <v>46</v>
      </c>
      <c r="B308" s="10"/>
      <c r="C308" s="5"/>
      <c r="D308" s="5"/>
      <c r="E308" s="5"/>
      <c r="F308" s="5"/>
      <c r="G308" s="5"/>
      <c r="H308" s="5"/>
      <c r="I308" s="5"/>
      <c r="J308" s="5"/>
      <c r="K308" s="16"/>
      <c r="L308" s="5"/>
      <c r="M308" s="5"/>
      <c r="N308" s="16"/>
      <c r="O308" s="16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</row>
    <row r="309" spans="1:15" ht="26.25" thickTop="1">
      <c r="A309" s="80"/>
      <c r="B309" s="10" t="s">
        <v>1156</v>
      </c>
      <c r="C309" s="5" t="s">
        <v>1318</v>
      </c>
      <c r="D309" s="5" t="s">
        <v>301</v>
      </c>
      <c r="E309" s="5" t="s">
        <v>424</v>
      </c>
      <c r="F309" s="5" t="s">
        <v>424</v>
      </c>
      <c r="G309" s="5" t="s">
        <v>424</v>
      </c>
      <c r="H309" s="5" t="s">
        <v>403</v>
      </c>
      <c r="J309" s="5" t="s">
        <v>1157</v>
      </c>
      <c r="K309" s="16" t="s">
        <v>970</v>
      </c>
      <c r="M309" s="5" t="s">
        <v>977</v>
      </c>
      <c r="N309" s="16"/>
      <c r="O309" s="16" t="s">
        <v>1158</v>
      </c>
    </row>
    <row r="310" spans="2:15" ht="51">
      <c r="B310" s="10" t="s">
        <v>47</v>
      </c>
      <c r="C310" s="5" t="s">
        <v>1572</v>
      </c>
      <c r="D310" s="5" t="s">
        <v>1550</v>
      </c>
      <c r="E310" s="5" t="s">
        <v>424</v>
      </c>
      <c r="F310" s="5" t="s">
        <v>424</v>
      </c>
      <c r="G310" s="5" t="s">
        <v>424</v>
      </c>
      <c r="H310" s="5" t="s">
        <v>59</v>
      </c>
      <c r="I310" s="5" t="s">
        <v>60</v>
      </c>
      <c r="J310" s="5" t="s">
        <v>727</v>
      </c>
      <c r="K310" s="16" t="s">
        <v>728</v>
      </c>
      <c r="L310" s="5" t="s">
        <v>48</v>
      </c>
      <c r="M310" s="5" t="s">
        <v>727</v>
      </c>
      <c r="N310" s="16" t="s">
        <v>728</v>
      </c>
      <c r="O310" s="16" t="s">
        <v>729</v>
      </c>
    </row>
    <row r="311" spans="1:15" ht="25.5">
      <c r="A311" s="77"/>
      <c r="B311" s="10" t="s">
        <v>1175</v>
      </c>
      <c r="C311" s="5" t="s">
        <v>302</v>
      </c>
      <c r="D311" s="5" t="s">
        <v>1550</v>
      </c>
      <c r="E311" s="5" t="s">
        <v>424</v>
      </c>
      <c r="F311" s="5" t="s">
        <v>424</v>
      </c>
      <c r="G311" s="5" t="s">
        <v>424</v>
      </c>
      <c r="H311" s="5" t="s">
        <v>38</v>
      </c>
      <c r="I311" s="5" t="s">
        <v>61</v>
      </c>
      <c r="J311" s="5" t="s">
        <v>1110</v>
      </c>
      <c r="K311" s="43" t="s">
        <v>1177</v>
      </c>
      <c r="N311" s="16"/>
      <c r="O311" s="16" t="s">
        <v>933</v>
      </c>
    </row>
    <row r="312" spans="1:15" ht="25.5">
      <c r="A312" s="86"/>
      <c r="B312" s="10" t="s">
        <v>1444</v>
      </c>
      <c r="C312" s="5" t="s">
        <v>1445</v>
      </c>
      <c r="D312" s="5" t="s">
        <v>1456</v>
      </c>
      <c r="G312" s="5" t="s">
        <v>424</v>
      </c>
      <c r="H312" s="5" t="s">
        <v>1449</v>
      </c>
      <c r="J312" s="5" t="s">
        <v>1447</v>
      </c>
      <c r="K312" s="43" t="s">
        <v>1446</v>
      </c>
      <c r="L312" s="5" t="s">
        <v>1448</v>
      </c>
      <c r="N312" s="16" t="s">
        <v>1446</v>
      </c>
      <c r="O312" s="16"/>
    </row>
    <row r="313" spans="1:15" ht="35.25" customHeight="1">
      <c r="A313" s="86"/>
      <c r="B313" s="10" t="s">
        <v>602</v>
      </c>
      <c r="C313" s="5" t="s">
        <v>603</v>
      </c>
      <c r="D313" s="5" t="s">
        <v>1550</v>
      </c>
      <c r="E313" s="5" t="s">
        <v>424</v>
      </c>
      <c r="F313" s="5" t="s">
        <v>424</v>
      </c>
      <c r="G313" s="5" t="s">
        <v>424</v>
      </c>
      <c r="H313" s="5" t="s">
        <v>982</v>
      </c>
      <c r="I313" s="5" t="s">
        <v>983</v>
      </c>
      <c r="J313" s="66"/>
      <c r="K313" s="66" t="s">
        <v>604</v>
      </c>
      <c r="N313" s="16"/>
      <c r="O313" s="16"/>
    </row>
    <row r="314" spans="2:15" ht="35.25" customHeight="1">
      <c r="B314" s="10" t="s">
        <v>744</v>
      </c>
      <c r="C314" s="5" t="s">
        <v>1319</v>
      </c>
      <c r="D314" s="5" t="s">
        <v>1550</v>
      </c>
      <c r="E314" s="5" t="s">
        <v>424</v>
      </c>
      <c r="F314" s="5" t="s">
        <v>424</v>
      </c>
      <c r="G314" s="5" t="s">
        <v>424</v>
      </c>
      <c r="J314" s="5" t="s">
        <v>745</v>
      </c>
      <c r="M314" s="5" t="s">
        <v>746</v>
      </c>
      <c r="N314" s="16" t="s">
        <v>748</v>
      </c>
      <c r="O314" s="16" t="s">
        <v>747</v>
      </c>
    </row>
    <row r="315" spans="1:15" ht="38.25">
      <c r="A315" s="80"/>
      <c r="B315" s="10" t="s">
        <v>475</v>
      </c>
      <c r="C315" s="5" t="s">
        <v>1320</v>
      </c>
      <c r="D315" s="5" t="s">
        <v>1573</v>
      </c>
      <c r="G315" s="5" t="s">
        <v>424</v>
      </c>
      <c r="H315" s="5" t="s">
        <v>402</v>
      </c>
      <c r="I315" s="5" t="s">
        <v>515</v>
      </c>
      <c r="J315" s="5" t="s">
        <v>1056</v>
      </c>
      <c r="K315" s="5" t="s">
        <v>849</v>
      </c>
      <c r="O315" s="16" t="s">
        <v>1057</v>
      </c>
    </row>
    <row r="316" spans="2:15" ht="27" customHeight="1">
      <c r="B316" s="10" t="s">
        <v>383</v>
      </c>
      <c r="C316" s="5" t="s">
        <v>1321</v>
      </c>
      <c r="D316" s="5" t="s">
        <v>1558</v>
      </c>
      <c r="E316" s="5" t="s">
        <v>424</v>
      </c>
      <c r="H316" s="5" t="s">
        <v>899</v>
      </c>
      <c r="I316" s="5" t="s">
        <v>516</v>
      </c>
      <c r="J316" s="5" t="s">
        <v>387</v>
      </c>
      <c r="K316" s="16" t="s">
        <v>388</v>
      </c>
      <c r="N316" s="16"/>
      <c r="O316" s="16"/>
    </row>
    <row r="317" spans="2:15" ht="28.5" customHeight="1">
      <c r="B317" s="10" t="s">
        <v>767</v>
      </c>
      <c r="C317" s="5" t="s">
        <v>843</v>
      </c>
      <c r="D317" s="5" t="s">
        <v>1558</v>
      </c>
      <c r="E317" s="5" t="s">
        <v>424</v>
      </c>
      <c r="H317" s="5" t="s">
        <v>768</v>
      </c>
      <c r="J317" s="5" t="s">
        <v>769</v>
      </c>
      <c r="K317" s="5" t="s">
        <v>770</v>
      </c>
      <c r="M317" s="5" t="s">
        <v>1316</v>
      </c>
      <c r="N317" s="5" t="s">
        <v>770</v>
      </c>
      <c r="O317" s="16" t="s">
        <v>1279</v>
      </c>
    </row>
    <row r="318" spans="1:15" ht="25.5">
      <c r="A318" s="77"/>
      <c r="B318" s="10" t="s">
        <v>1166</v>
      </c>
      <c r="C318" s="5" t="s">
        <v>844</v>
      </c>
      <c r="D318" s="5" t="s">
        <v>1558</v>
      </c>
      <c r="E318" s="5" t="s">
        <v>424</v>
      </c>
      <c r="H318" s="5" t="s">
        <v>774</v>
      </c>
      <c r="I318" s="5" t="s">
        <v>773</v>
      </c>
      <c r="J318" s="5" t="s">
        <v>1167</v>
      </c>
      <c r="M318" s="5" t="s">
        <v>1167</v>
      </c>
      <c r="N318" s="16" t="s">
        <v>1168</v>
      </c>
      <c r="O318" s="16"/>
    </row>
    <row r="319" spans="2:15" ht="38.25" customHeight="1" hidden="1">
      <c r="B319" s="10" t="s">
        <v>1365</v>
      </c>
      <c r="C319" s="5" t="s">
        <v>845</v>
      </c>
      <c r="E319" s="5" t="s">
        <v>424</v>
      </c>
      <c r="H319" s="5" t="s">
        <v>1366</v>
      </c>
      <c r="J319" s="5" t="s">
        <v>1192</v>
      </c>
      <c r="K319" s="16" t="s">
        <v>160</v>
      </c>
      <c r="N319" s="16"/>
      <c r="O319" s="16"/>
    </row>
    <row r="320" spans="2:15" ht="38.25" customHeight="1">
      <c r="B320" s="10" t="s">
        <v>1199</v>
      </c>
      <c r="C320" s="5" t="s">
        <v>1200</v>
      </c>
      <c r="D320" s="5" t="s">
        <v>1456</v>
      </c>
      <c r="G320" s="5" t="s">
        <v>424</v>
      </c>
      <c r="H320" s="5" t="s">
        <v>1201</v>
      </c>
      <c r="I320" s="5" t="s">
        <v>1202</v>
      </c>
      <c r="K320" s="16" t="s">
        <v>1203</v>
      </c>
      <c r="N320" s="16"/>
      <c r="O320" s="16"/>
    </row>
    <row r="321" spans="2:15" ht="26.25">
      <c r="B321" s="10" t="s">
        <v>887</v>
      </c>
      <c r="C321" s="5" t="s">
        <v>846</v>
      </c>
      <c r="D321" s="5" t="s">
        <v>1558</v>
      </c>
      <c r="E321" s="5" t="s">
        <v>424</v>
      </c>
      <c r="G321" s="5" t="s">
        <v>424</v>
      </c>
      <c r="H321" s="5" t="s">
        <v>1152</v>
      </c>
      <c r="I321" s="5" t="s">
        <v>1171</v>
      </c>
      <c r="J321" s="49" t="s">
        <v>718</v>
      </c>
      <c r="K321" s="43" t="s">
        <v>719</v>
      </c>
      <c r="L321" s="5" t="s">
        <v>893</v>
      </c>
      <c r="M321" s="5" t="s">
        <v>894</v>
      </c>
      <c r="N321" s="16" t="s">
        <v>888</v>
      </c>
      <c r="O321" s="16" t="s">
        <v>889</v>
      </c>
    </row>
    <row r="322" spans="2:15" ht="42" customHeight="1">
      <c r="B322" s="10" t="s">
        <v>887</v>
      </c>
      <c r="C322" s="5" t="s">
        <v>847</v>
      </c>
      <c r="D322" s="5" t="s">
        <v>1558</v>
      </c>
      <c r="E322" s="5" t="s">
        <v>424</v>
      </c>
      <c r="G322" s="5" t="s">
        <v>424</v>
      </c>
      <c r="H322" s="5" t="s">
        <v>1152</v>
      </c>
      <c r="I322" s="5" t="s">
        <v>1171</v>
      </c>
      <c r="J322" s="49" t="s">
        <v>718</v>
      </c>
      <c r="K322" s="43" t="s">
        <v>719</v>
      </c>
      <c r="L322" s="5" t="s">
        <v>893</v>
      </c>
      <c r="M322" s="5" t="s">
        <v>894</v>
      </c>
      <c r="N322" s="16" t="s">
        <v>888</v>
      </c>
      <c r="O322" s="16" t="s">
        <v>889</v>
      </c>
    </row>
    <row r="323" spans="2:15" ht="42.75" customHeight="1">
      <c r="B323" s="10" t="s">
        <v>887</v>
      </c>
      <c r="C323" s="5" t="s">
        <v>848</v>
      </c>
      <c r="D323" s="5" t="s">
        <v>1558</v>
      </c>
      <c r="E323" s="5" t="s">
        <v>424</v>
      </c>
      <c r="H323" s="5" t="s">
        <v>1152</v>
      </c>
      <c r="I323" s="5" t="s">
        <v>1171</v>
      </c>
      <c r="J323" s="49" t="s">
        <v>718</v>
      </c>
      <c r="K323" s="43" t="s">
        <v>719</v>
      </c>
      <c r="L323" s="5" t="s">
        <v>893</v>
      </c>
      <c r="M323" s="5" t="s">
        <v>894</v>
      </c>
      <c r="N323" s="16" t="s">
        <v>888</v>
      </c>
      <c r="O323" s="16" t="s">
        <v>889</v>
      </c>
    </row>
    <row r="324" spans="2:15" ht="42.75" customHeight="1">
      <c r="B324" s="10" t="s">
        <v>887</v>
      </c>
      <c r="C324" s="5" t="s">
        <v>404</v>
      </c>
      <c r="D324" s="5" t="s">
        <v>1558</v>
      </c>
      <c r="E324" s="5" t="s">
        <v>424</v>
      </c>
      <c r="H324" s="5" t="s">
        <v>1152</v>
      </c>
      <c r="I324" s="5" t="s">
        <v>1171</v>
      </c>
      <c r="J324" s="49" t="s">
        <v>718</v>
      </c>
      <c r="K324" s="43" t="s">
        <v>719</v>
      </c>
      <c r="L324" s="5" t="s">
        <v>893</v>
      </c>
      <c r="M324" s="5" t="s">
        <v>894</v>
      </c>
      <c r="N324" s="16" t="s">
        <v>888</v>
      </c>
      <c r="O324" s="16" t="s">
        <v>889</v>
      </c>
    </row>
    <row r="325" spans="2:15" ht="42.75" customHeight="1">
      <c r="B325" s="10" t="s">
        <v>852</v>
      </c>
      <c r="C325" s="5" t="s">
        <v>853</v>
      </c>
      <c r="D325" s="5" t="s">
        <v>1558</v>
      </c>
      <c r="H325" s="5" t="s">
        <v>854</v>
      </c>
      <c r="I325" s="5" t="s">
        <v>855</v>
      </c>
      <c r="J325" s="49" t="s">
        <v>856</v>
      </c>
      <c r="K325" s="43" t="s">
        <v>858</v>
      </c>
      <c r="L325" s="5" t="s">
        <v>857</v>
      </c>
      <c r="N325" s="16" t="s">
        <v>858</v>
      </c>
      <c r="O325" s="16" t="s">
        <v>859</v>
      </c>
    </row>
    <row r="326" spans="2:15" ht="38.25">
      <c r="B326" s="10" t="s">
        <v>676</v>
      </c>
      <c r="C326" s="5" t="s">
        <v>677</v>
      </c>
      <c r="D326" s="5" t="s">
        <v>1558</v>
      </c>
      <c r="E326" s="5" t="s">
        <v>424</v>
      </c>
      <c r="H326" s="5" t="s">
        <v>678</v>
      </c>
      <c r="K326" s="43" t="s">
        <v>1188</v>
      </c>
      <c r="N326" s="16"/>
      <c r="O326" s="16"/>
    </row>
    <row r="327" spans="2:15" ht="38.25">
      <c r="B327" s="10" t="s">
        <v>641</v>
      </c>
      <c r="C327" s="5" t="s">
        <v>1264</v>
      </c>
      <c r="E327" s="5" t="s">
        <v>424</v>
      </c>
      <c r="H327" s="5" t="s">
        <v>45</v>
      </c>
      <c r="I327" s="5" t="s">
        <v>310</v>
      </c>
      <c r="K327" s="16" t="s">
        <v>1265</v>
      </c>
      <c r="N327" s="16"/>
      <c r="O327" s="16"/>
    </row>
    <row r="328" spans="2:15" ht="38.25">
      <c r="B328" s="10" t="s">
        <v>1010</v>
      </c>
      <c r="C328" s="5" t="s">
        <v>1011</v>
      </c>
      <c r="D328" s="5" t="s">
        <v>1558</v>
      </c>
      <c r="E328" s="5" t="s">
        <v>424</v>
      </c>
      <c r="H328" s="5" t="s">
        <v>1012</v>
      </c>
      <c r="I328" s="5" t="s">
        <v>1013</v>
      </c>
      <c r="K328" s="16" t="s">
        <v>1014</v>
      </c>
      <c r="L328" s="5" t="s">
        <v>1015</v>
      </c>
      <c r="N328" s="16"/>
      <c r="O328" s="16"/>
    </row>
    <row r="329" spans="2:15" ht="25.5">
      <c r="B329" s="10" t="s">
        <v>154</v>
      </c>
      <c r="C329" s="5" t="s">
        <v>155</v>
      </c>
      <c r="D329" s="5" t="s">
        <v>1558</v>
      </c>
      <c r="E329" s="5" t="s">
        <v>424</v>
      </c>
      <c r="H329" s="5" t="s">
        <v>156</v>
      </c>
      <c r="K329" s="16" t="s">
        <v>157</v>
      </c>
      <c r="N329" s="16"/>
      <c r="O329" s="16"/>
    </row>
    <row r="330" spans="2:15" ht="39" thickBot="1">
      <c r="B330" s="10" t="s">
        <v>903</v>
      </c>
      <c r="C330" s="5" t="s">
        <v>904</v>
      </c>
      <c r="D330" s="5" t="s">
        <v>1574</v>
      </c>
      <c r="G330" s="5" t="s">
        <v>424</v>
      </c>
      <c r="H330" s="5" t="s">
        <v>905</v>
      </c>
      <c r="I330" s="5" t="s">
        <v>906</v>
      </c>
      <c r="K330" s="16" t="s">
        <v>907</v>
      </c>
      <c r="N330" s="16"/>
      <c r="O330" s="16"/>
    </row>
    <row r="331" spans="1:177" ht="29.25" customHeight="1" thickBot="1">
      <c r="A331" s="28"/>
      <c r="B331" s="37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  <c r="FN331" s="29"/>
      <c r="FO331" s="29"/>
      <c r="FP331" s="29"/>
      <c r="FQ331" s="29"/>
      <c r="FR331" s="29"/>
      <c r="FS331" s="29"/>
      <c r="FT331" s="29"/>
      <c r="FU331" s="29"/>
    </row>
    <row r="332" spans="1:177" s="29" customFormat="1" ht="13.5" thickBot="1">
      <c r="A332" s="22" t="s">
        <v>756</v>
      </c>
      <c r="B332" s="10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</row>
    <row r="333" spans="1:177" ht="63.75">
      <c r="A333" s="86"/>
      <c r="B333" s="27" t="s">
        <v>289</v>
      </c>
      <c r="C333" s="8" t="s">
        <v>1349</v>
      </c>
      <c r="D333" s="8" t="s">
        <v>1550</v>
      </c>
      <c r="E333" s="8" t="s">
        <v>424</v>
      </c>
      <c r="F333" s="8" t="s">
        <v>424</v>
      </c>
      <c r="G333" s="8" t="s">
        <v>424</v>
      </c>
      <c r="H333" s="8" t="s">
        <v>290</v>
      </c>
      <c r="I333" s="8" t="s">
        <v>291</v>
      </c>
      <c r="J333" s="8" t="s">
        <v>1350</v>
      </c>
      <c r="K333" s="59" t="s">
        <v>964</v>
      </c>
      <c r="L333" s="8"/>
      <c r="M333" s="8" t="s">
        <v>943</v>
      </c>
      <c r="N333" s="59" t="s">
        <v>966</v>
      </c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</row>
    <row r="334" spans="1:14" s="8" customFormat="1" ht="25.5">
      <c r="A334" s="33"/>
      <c r="B334" s="27" t="s">
        <v>910</v>
      </c>
      <c r="C334" s="8" t="s">
        <v>911</v>
      </c>
      <c r="D334" s="8" t="s">
        <v>1575</v>
      </c>
      <c r="G334" s="8" t="s">
        <v>424</v>
      </c>
      <c r="H334" s="8" t="s">
        <v>841</v>
      </c>
      <c r="I334" s="8" t="s">
        <v>912</v>
      </c>
      <c r="J334" s="8" t="s">
        <v>1579</v>
      </c>
      <c r="K334" s="75" t="s">
        <v>1580</v>
      </c>
      <c r="L334" s="8" t="s">
        <v>693</v>
      </c>
      <c r="N334" s="75"/>
    </row>
    <row r="335" spans="1:177" s="8" customFormat="1" ht="38.25">
      <c r="A335" s="86"/>
      <c r="B335" s="10" t="s">
        <v>757</v>
      </c>
      <c r="C335" s="5" t="s">
        <v>409</v>
      </c>
      <c r="D335" s="5" t="s">
        <v>1576</v>
      </c>
      <c r="E335" s="5" t="s">
        <v>424</v>
      </c>
      <c r="F335" s="5" t="s">
        <v>424</v>
      </c>
      <c r="G335" s="5"/>
      <c r="H335" s="5" t="s">
        <v>758</v>
      </c>
      <c r="I335" s="5" t="s">
        <v>1080</v>
      </c>
      <c r="J335" s="5" t="s">
        <v>759</v>
      </c>
      <c r="K335" s="43" t="s">
        <v>760</v>
      </c>
      <c r="L335" s="5" t="s">
        <v>151</v>
      </c>
      <c r="M335" s="5" t="s">
        <v>759</v>
      </c>
      <c r="N335" s="16" t="s">
        <v>760</v>
      </c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</row>
    <row r="336" spans="1:15" ht="39">
      <c r="A336" s="48"/>
      <c r="B336" s="10" t="s">
        <v>72</v>
      </c>
      <c r="C336" s="5" t="s">
        <v>405</v>
      </c>
      <c r="D336" s="5" t="s">
        <v>1550</v>
      </c>
      <c r="E336" s="5" t="s">
        <v>424</v>
      </c>
      <c r="F336" s="5" t="s">
        <v>424</v>
      </c>
      <c r="G336" s="5" t="s">
        <v>424</v>
      </c>
      <c r="H336" s="5" t="s">
        <v>1152</v>
      </c>
      <c r="I336" s="5" t="s">
        <v>1171</v>
      </c>
      <c r="J336" s="49" t="s">
        <v>718</v>
      </c>
      <c r="K336" s="43" t="s">
        <v>719</v>
      </c>
      <c r="L336" s="5" t="s">
        <v>893</v>
      </c>
      <c r="M336" s="5" t="s">
        <v>894</v>
      </c>
      <c r="N336" s="16" t="s">
        <v>888</v>
      </c>
      <c r="O336" s="16" t="s">
        <v>889</v>
      </c>
    </row>
    <row r="337" spans="2:15" ht="38.25" customHeight="1">
      <c r="B337" s="10" t="s">
        <v>832</v>
      </c>
      <c r="C337" s="3" t="s">
        <v>406</v>
      </c>
      <c r="D337" s="5" t="s">
        <v>1570</v>
      </c>
      <c r="E337" s="5" t="s">
        <v>424</v>
      </c>
      <c r="G337" s="5" t="s">
        <v>424</v>
      </c>
      <c r="H337" s="5" t="s">
        <v>786</v>
      </c>
      <c r="I337" s="5" t="s">
        <v>532</v>
      </c>
      <c r="J337" s="5" t="s">
        <v>787</v>
      </c>
      <c r="K337" s="43" t="s">
        <v>833</v>
      </c>
      <c r="N337" s="16" t="s">
        <v>788</v>
      </c>
      <c r="O337" s="16"/>
    </row>
    <row r="338" spans="2:15" ht="25.5">
      <c r="B338" s="10" t="s">
        <v>938</v>
      </c>
      <c r="C338" s="5" t="s">
        <v>407</v>
      </c>
      <c r="D338" s="5" t="s">
        <v>1550</v>
      </c>
      <c r="E338" s="5" t="s">
        <v>424</v>
      </c>
      <c r="F338" s="5" t="s">
        <v>424</v>
      </c>
      <c r="G338" s="5" t="s">
        <v>424</v>
      </c>
      <c r="H338" s="5" t="s">
        <v>34</v>
      </c>
      <c r="I338" s="5" t="s">
        <v>209</v>
      </c>
      <c r="J338" s="5" t="s">
        <v>1023</v>
      </c>
      <c r="K338" s="43" t="s">
        <v>1020</v>
      </c>
      <c r="L338" s="5" t="s">
        <v>664</v>
      </c>
      <c r="M338" s="5" t="s">
        <v>610</v>
      </c>
      <c r="N338" s="16" t="s">
        <v>1020</v>
      </c>
      <c r="O338" s="16" t="s">
        <v>1021</v>
      </c>
    </row>
    <row r="339" spans="2:14" ht="38.25">
      <c r="B339" s="10" t="s">
        <v>1293</v>
      </c>
      <c r="C339" s="5" t="s">
        <v>408</v>
      </c>
      <c r="D339" s="17" t="s">
        <v>1550</v>
      </c>
      <c r="E339" s="5" t="s">
        <v>424</v>
      </c>
      <c r="F339" s="5" t="s">
        <v>424</v>
      </c>
      <c r="G339" s="5" t="s">
        <v>424</v>
      </c>
      <c r="H339" s="5" t="s">
        <v>898</v>
      </c>
      <c r="I339" s="5" t="s">
        <v>1190</v>
      </c>
      <c r="J339" s="5" t="s">
        <v>1191</v>
      </c>
      <c r="K339" s="43" t="s">
        <v>71</v>
      </c>
      <c r="N339" s="5" t="s">
        <v>71</v>
      </c>
    </row>
    <row r="340" spans="2:15" ht="26.25">
      <c r="B340" s="10" t="s">
        <v>887</v>
      </c>
      <c r="C340" s="5" t="s">
        <v>322</v>
      </c>
      <c r="D340" s="5" t="s">
        <v>1558</v>
      </c>
      <c r="E340" s="5" t="s">
        <v>424</v>
      </c>
      <c r="H340" s="5" t="s">
        <v>1152</v>
      </c>
      <c r="I340" s="5" t="s">
        <v>1171</v>
      </c>
      <c r="J340" s="49" t="s">
        <v>718</v>
      </c>
      <c r="K340" s="43" t="s">
        <v>719</v>
      </c>
      <c r="L340" s="5" t="s">
        <v>893</v>
      </c>
      <c r="M340" s="5" t="s">
        <v>894</v>
      </c>
      <c r="N340" s="16" t="s">
        <v>888</v>
      </c>
      <c r="O340" s="16" t="s">
        <v>889</v>
      </c>
    </row>
    <row r="341" spans="1:15" ht="35.25">
      <c r="A341" s="48"/>
      <c r="B341" s="10" t="s">
        <v>1453</v>
      </c>
      <c r="C341" s="5" t="s">
        <v>323</v>
      </c>
      <c r="D341" s="5" t="s">
        <v>1456</v>
      </c>
      <c r="G341" s="5" t="s">
        <v>424</v>
      </c>
      <c r="H341" s="5" t="s">
        <v>986</v>
      </c>
      <c r="I341" s="5" t="s">
        <v>1214</v>
      </c>
      <c r="J341" s="5" t="s">
        <v>1058</v>
      </c>
      <c r="K341" s="16" t="s">
        <v>1059</v>
      </c>
      <c r="L341" s="5" t="s">
        <v>987</v>
      </c>
      <c r="M341" s="5" t="s">
        <v>1058</v>
      </c>
      <c r="N341" s="16" t="s">
        <v>1059</v>
      </c>
      <c r="O341" s="5" t="s">
        <v>1035</v>
      </c>
    </row>
    <row r="342" spans="1:14" ht="38.25">
      <c r="A342" s="48"/>
      <c r="B342" s="10" t="s">
        <v>213</v>
      </c>
      <c r="C342" s="5" t="s">
        <v>195</v>
      </c>
      <c r="D342" s="5" t="s">
        <v>214</v>
      </c>
      <c r="E342" s="5" t="s">
        <v>424</v>
      </c>
      <c r="G342" s="5" t="s">
        <v>424</v>
      </c>
      <c r="H342" s="5" t="s">
        <v>215</v>
      </c>
      <c r="J342" s="5" t="s">
        <v>216</v>
      </c>
      <c r="K342" s="16" t="s">
        <v>217</v>
      </c>
      <c r="N342" s="16"/>
    </row>
    <row r="343" spans="2:11" ht="26.25" thickBot="1">
      <c r="B343" s="10" t="s">
        <v>1290</v>
      </c>
      <c r="C343" s="5" t="s">
        <v>1215</v>
      </c>
      <c r="D343" s="5" t="s">
        <v>1553</v>
      </c>
      <c r="E343" s="5" t="s">
        <v>424</v>
      </c>
      <c r="F343" s="5" t="s">
        <v>424</v>
      </c>
      <c r="H343" s="5" t="s">
        <v>1291</v>
      </c>
      <c r="I343" s="5" t="s">
        <v>1292</v>
      </c>
      <c r="J343" s="5" t="s">
        <v>772</v>
      </c>
      <c r="K343" s="16" t="s">
        <v>771</v>
      </c>
    </row>
    <row r="344" spans="1:177" ht="13.5" thickBot="1">
      <c r="A344" s="28"/>
      <c r="B344" s="37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</row>
    <row r="345" spans="1:177" s="29" customFormat="1" ht="13.5" thickBot="1">
      <c r="A345" s="23" t="s">
        <v>576</v>
      </c>
      <c r="B345" s="10"/>
      <c r="C345" s="5"/>
      <c r="D345" s="5"/>
      <c r="E345" s="5"/>
      <c r="F345" s="5"/>
      <c r="G345" s="5"/>
      <c r="H345" s="5"/>
      <c r="I345" s="5"/>
      <c r="J345" s="5"/>
      <c r="K345" s="16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</row>
    <row r="346" spans="2:11" ht="26.25" thickTop="1">
      <c r="B346" s="10" t="s">
        <v>49</v>
      </c>
      <c r="C346" s="5" t="s">
        <v>299</v>
      </c>
      <c r="H346" s="5" t="s">
        <v>50</v>
      </c>
      <c r="I346" s="5" t="s">
        <v>726</v>
      </c>
      <c r="K346" s="43" t="s">
        <v>976</v>
      </c>
    </row>
    <row r="347" spans="2:15" ht="25.5">
      <c r="B347" s="10" t="s">
        <v>577</v>
      </c>
      <c r="C347" s="5" t="s">
        <v>300</v>
      </c>
      <c r="D347" s="5" t="s">
        <v>1550</v>
      </c>
      <c r="E347" s="5" t="s">
        <v>424</v>
      </c>
      <c r="F347" s="5" t="s">
        <v>424</v>
      </c>
      <c r="H347" s="5" t="s">
        <v>578</v>
      </c>
      <c r="I347" s="5" t="s">
        <v>579</v>
      </c>
      <c r="J347" s="5" t="s">
        <v>211</v>
      </c>
      <c r="K347" s="16" t="s">
        <v>212</v>
      </c>
      <c r="M347" s="5" t="s">
        <v>580</v>
      </c>
      <c r="O347" s="78" t="s">
        <v>581</v>
      </c>
    </row>
    <row r="348" spans="2:15" ht="12.75">
      <c r="B348" s="10"/>
      <c r="C348" s="5"/>
      <c r="K348" s="16"/>
      <c r="O348" s="78"/>
    </row>
  </sheetData>
  <sheetProtection/>
  <mergeCells count="1">
    <mergeCell ref="A1:G1"/>
  </mergeCells>
  <hyperlinks>
    <hyperlink ref="N10" r:id="rId1" display="mikesref@gci.net"/>
    <hyperlink ref="N65" r:id="rId2" display="ryanmech@yahoo.com"/>
    <hyperlink ref="N116" r:id="rId3" display="info@crosstownmech.com"/>
    <hyperlink ref="N123" r:id="rId4" display="service@acelabsystems.com"/>
    <hyperlink ref="N64" r:id="rId5" display="service@sss.sanyo.com"/>
    <hyperlink ref="N170" r:id="rId6" display="cbelisle@primecare.org"/>
    <hyperlink ref="N185" r:id="rId7" display="brian@ashersrefrig.com"/>
    <hyperlink ref="N165" r:id="rId8" display="prices@pricesscientific.com"/>
    <hyperlink ref="N202" r:id="rId9" display="hayser@verizon.net"/>
    <hyperlink ref="N29" r:id="rId10" display="service@losangelescascade.com"/>
    <hyperlink ref="N245" r:id="rId11" display="service@merco.biz"/>
    <hyperlink ref="O245" r:id="rId12" display="www.merco.biz"/>
    <hyperlink ref="O154" r:id="rId13" display="www.alscientific.com"/>
    <hyperlink ref="O165" r:id="rId14" display="www.pricesscientific.com"/>
    <hyperlink ref="N125" r:id="rId15" display="allanmedical@netscape.net"/>
    <hyperlink ref="K282" r:id="rId16" display="cleblond@telus.net"/>
    <hyperlink ref="N282" r:id="rId17" display="cleblond@telus.net"/>
    <hyperlink ref="O40" r:id="rId18" display="www.airflowlab.com"/>
    <hyperlink ref="K40" r:id="rId19" display="rchan@cryostarindustries.com"/>
    <hyperlink ref="O116" r:id="rId20" display="www.crosstownmech.com"/>
    <hyperlink ref="K116" r:id="rId21" display="pat@crosstownmech.com"/>
    <hyperlink ref="N141" r:id="rId22" display="powrsave@aol.com"/>
    <hyperlink ref="K141" r:id="rId23" display="roccoinzalaco@aol.com"/>
    <hyperlink ref="N43" r:id="rId24" display="service@air-eze.com"/>
    <hyperlink ref="O43" r:id="rId25" display="www.air-eze.com"/>
    <hyperlink ref="K43" r:id="rId26" display="Service@air-eze.com"/>
    <hyperlink ref="K310" r:id="rId27" display="claudio@macadiagnostics.ca"/>
    <hyperlink ref="N310" r:id="rId28" display="claudio@macadiagnostics.ca"/>
    <hyperlink ref="O310" r:id="rId29" display="www.macadiagnostics.com"/>
    <hyperlink ref="O77" r:id="rId30" display="www.rmbcoinc.com"/>
    <hyperlink ref="N77" r:id="rId31" display="bkelly@rmbcoinc.com"/>
    <hyperlink ref="O317" r:id="rId32" display="www.rosetown.net"/>
    <hyperlink ref="N335" r:id="rId33" display="genois.inc@videotron.ca"/>
    <hyperlink ref="K335" r:id="rId34" display="genois.inc@videotron.ca"/>
    <hyperlink ref="N237" r:id="rId35" display="info@automatedmechanical.com"/>
    <hyperlink ref="O237" r:id="rId36" display="www.automatedmechanical.com"/>
    <hyperlink ref="K198" r:id="rId37" display="egplus@egplus.com"/>
    <hyperlink ref="N198" r:id="rId38" display="egplus@egplus.com"/>
    <hyperlink ref="O198" r:id="rId39" display="www.egplus.com"/>
    <hyperlink ref="K230" r:id="rId40" display="seabaum@aol.com"/>
    <hyperlink ref="N230" r:id="rId41" display="seabaum@aol.com"/>
    <hyperlink ref="K218" r:id="rId42" display="mrat102349@aol.com"/>
    <hyperlink ref="N218" r:id="rId43" display="mrat102349@aol.com"/>
    <hyperlink ref="K124" r:id="rId44" display="greg@odellservice.com"/>
    <hyperlink ref="O124" r:id="rId45" display="www.odellservice.com"/>
    <hyperlink ref="K162" r:id="rId46" display="key97@aol.com"/>
    <hyperlink ref="N119" r:id="rId47" display="info@phoenix-techserv.com"/>
    <hyperlink ref="O119" r:id="rId48" display="www.phoenixtechserv.com"/>
    <hyperlink ref="O314" r:id="rId49" display="www.gibsonair.ca"/>
    <hyperlink ref="N314" r:id="rId50" display="info@gibsonair.ca"/>
    <hyperlink ref="O123" r:id="rId51" display="www.acelabsystems.com"/>
    <hyperlink ref="K110" r:id="rId52" display="bjsc4363@hotmail.com"/>
    <hyperlink ref="N321" r:id="rId53" display="scientificservice@carmichael-eng.ca"/>
    <hyperlink ref="O321" r:id="rId54" display="www.carmichael-eng.ca"/>
    <hyperlink ref="N287" r:id="rId55" display="scientificservice@carmichael-eng.ca"/>
    <hyperlink ref="O287" r:id="rId56" display="www.carmichael-eng.ca"/>
    <hyperlink ref="N276" r:id="rId57" display="scientificservice@carmichael-eng.ca"/>
    <hyperlink ref="O276" r:id="rId58" display="www.carmichael-eng.ca"/>
    <hyperlink ref="N277" r:id="rId59" display="scientificservice@carmichael-eng.ca"/>
    <hyperlink ref="O277" r:id="rId60" display="www.carmichael-eng.ca"/>
    <hyperlink ref="N322" r:id="rId61" display="scientificservice@carmichael-eng.ca"/>
    <hyperlink ref="O322" r:id="rId62" display="www.carmichael-eng.ca"/>
    <hyperlink ref="N323" r:id="rId63" display="scientificservice@carmichael-eng.ca"/>
    <hyperlink ref="O323" r:id="rId64" display="www.carmichael-eng.ca"/>
    <hyperlink ref="N324" r:id="rId65" display="scientificservice@carmichael-eng.ca"/>
    <hyperlink ref="O324" r:id="rId66" display="www.carmichael-eng.ca"/>
    <hyperlink ref="N336" r:id="rId67" display="scientificservice@carmichael-eng.ca"/>
    <hyperlink ref="O336" r:id="rId68" display="www.carmichael-eng.ca"/>
    <hyperlink ref="N340" r:id="rId69" display="scientificservice@carmichael-eng.ca"/>
    <hyperlink ref="O340" r:id="rId70" display="www.carmichael-eng.ca"/>
    <hyperlink ref="N295" r:id="rId71" display="scientificservice@carmichael-eng.ca"/>
    <hyperlink ref="O295" r:id="rId72" display="www.carmichael-eng.ca"/>
    <hyperlink ref="O296" r:id="rId73" display="www.carmichael-eng.ca"/>
    <hyperlink ref="N296" r:id="rId74" display="scientificservice@carmichael-eng.ca"/>
    <hyperlink ref="O297" r:id="rId75" display="www.carmichael-eng.ca"/>
    <hyperlink ref="O305" r:id="rId76" display="www.carmichael-eng.ca"/>
    <hyperlink ref="N305" r:id="rId77" display="scientificservice@carmichael-eng.ca"/>
    <hyperlink ref="O306" r:id="rId78" display="www.carmichael-eng.ca"/>
    <hyperlink ref="N306" r:id="rId79" display="scientificservice@carmichael-eng.ca"/>
    <hyperlink ref="O300" r:id="rId80" display="www.carmichael-eng.ca"/>
    <hyperlink ref="N300" r:id="rId81" display="scientificservice@carmichael-eng.ca"/>
    <hyperlink ref="K309" r:id="rId82" display="tmurdaca@esbe.com"/>
    <hyperlink ref="K285" r:id="rId83" display="rene@caltechservices.com"/>
    <hyperlink ref="N285" r:id="rId84" display="www.caltechservices.com"/>
    <hyperlink ref="N241" r:id="rId85" display="alpineservice@verizon.net"/>
    <hyperlink ref="K241" r:id="rId86" display="alpineservice@verizon.net"/>
    <hyperlink ref="O155" r:id="rId87" display="www.cryostarindustries.com"/>
    <hyperlink ref="N155" r:id="rId88" display="cgorman@cryostarindustries.com"/>
    <hyperlink ref="N318" r:id="rId89" display="l.shields@rogers.com"/>
    <hyperlink ref="K131" r:id="rId90" display="a1refrigeration1@ad.com"/>
    <hyperlink ref="N131" r:id="rId91" display="a1refrigeration1@ad.com"/>
    <hyperlink ref="K47" r:id="rId92" display="benninks@gmail.com"/>
    <hyperlink ref="N66" r:id="rId93" display="sherry@polar-refrig.com"/>
    <hyperlink ref="O66" r:id="rId94" display="www.polar-refrig.com"/>
    <hyperlink ref="K66" r:id="rId95" display="hester@polar-refrig.com"/>
    <hyperlink ref="N256" r:id="rId96" display="service@precision-mechanical.com"/>
    <hyperlink ref="O256" r:id="rId97" display="www.precision-mechanical.com"/>
    <hyperlink ref="K338" r:id="rId98" display="info@thermo-solutions.com"/>
    <hyperlink ref="O338" r:id="rId99" display="www.thermo-solutions.com"/>
    <hyperlink ref="N338" r:id="rId100" display="info@thermo-solutions.com"/>
    <hyperlink ref="K36" r:id="rId101" display="honakerj@msn.com"/>
    <hyperlink ref="K115" r:id="rId102" display="harasynrefg@comcast.net"/>
    <hyperlink ref="K22" r:id="rId103" display="squan@dlrepair.com"/>
    <hyperlink ref="N46" r:id="rId104" display="jacksonvilleservice@twcservices.com"/>
    <hyperlink ref="K49" r:id="rId105" display="arandolph@meconinc.com"/>
    <hyperlink ref="K30" r:id="rId106" display="james@pacificcoasttechnicians.com"/>
    <hyperlink ref="K27" r:id="rId107" display="jeff@cypressmechanical.com"/>
    <hyperlink ref="K341" r:id="rId108" display="equilab@videotron.ca"/>
    <hyperlink ref="N341" r:id="rId109" display="equilab@videotron.ca"/>
    <hyperlink ref="O311" r:id="rId110" display="www.ultra-low.com"/>
    <hyperlink ref="K180" r:id="rId111" display="edk@engmechgroup.com"/>
    <hyperlink ref="K45" r:id="rId112" display="ozzie@cryo-tech.net"/>
    <hyperlink ref="K343" r:id="rId113" display="erik@cryotech.ca"/>
    <hyperlink ref="K101" r:id="rId114" display="pkrause@minuseleven.com"/>
    <hyperlink ref="K209" r:id="rId115" display="icetravels@aol.com"/>
    <hyperlink ref="K72" r:id="rId116" display="randy@schmittrefrigeration.net"/>
    <hyperlink ref="K272" r:id="rId117" display="office@subzerotechnical.com"/>
    <hyperlink ref="K192" r:id="rId118" display="richard.vangarde@permacold.com"/>
    <hyperlink ref="K281" r:id="rId119" display="technoterm@shaw.ca"/>
    <hyperlink ref="K102" r:id="rId120" display="jleshinski@patmech.com"/>
    <hyperlink ref="K166" r:id="rId121" display="Bbarlow@barlowsci.com"/>
    <hyperlink ref="N157" r:id="rId122" display="mbertolani@emcorbetlem.com"/>
    <hyperlink ref="K25" r:id="rId123" display="michelle@morrowservice.com"/>
    <hyperlink ref="K106" r:id="rId124" display="airflowserv@gmail.com"/>
    <hyperlink ref="K316" r:id="rId125" display="carol-rdservice@nicram.com"/>
    <hyperlink ref="K89" r:id="rId126" display="tom@scientificequipment.com"/>
    <hyperlink ref="K199" r:id="rId127" display="gmcelroy@premechllc.com"/>
    <hyperlink ref="N199" r:id="rId128" display="info@premechllc.com"/>
    <hyperlink ref="O199" r:id="rId129" display="www.premechllc.com"/>
    <hyperlink ref="K150" r:id="rId130" display="protechservicesLLC@comcast.net"/>
    <hyperlink ref="K34" r:id="rId131" display="chaedwards@qwestoffice.net "/>
    <hyperlink ref="K222" r:id="rId132" display="memdof@yahoo.com"/>
    <hyperlink ref="K190" r:id="rId133" display="chrisfurman28@gmail.com"/>
    <hyperlink ref="N337" r:id="rId134" display="pmuller@rpmuller.ca"/>
    <hyperlink ref="K347" r:id="rId135" display="ashirley@polarservices.ca"/>
    <hyperlink ref="O347" r:id="rId136" display="http://www.polarservices.ca/index.html"/>
    <hyperlink ref="O21" r:id="rId137" display="www.cascadescientific.com"/>
    <hyperlink ref="N21" r:id="rId138" display="romsmith@cascadesci.com"/>
    <hyperlink ref="K311" r:id="rId139" display="ryckmanultralow@rogers.com"/>
    <hyperlink ref="N187" r:id="rId140" display="brian@ashersrefrig.com"/>
    <hyperlink ref="O71" r:id="rId141" display="http://www.johnsonmelloh.com/"/>
    <hyperlink ref="N71" r:id="rId142" display="info@johnsonmelloh.com"/>
    <hyperlink ref="K346" r:id="rId143" display="info@intriquip.com"/>
    <hyperlink ref="K39" r:id="rId144" display="cbraun@alertscientific.com"/>
    <hyperlink ref="K242" r:id="rId145" display="dnichols@vhv.com"/>
    <hyperlink ref="N242" r:id="rId146" display="dnichols@vhv.com"/>
    <hyperlink ref="O242" r:id="rId147" display="www.vhv.com"/>
    <hyperlink ref="K105" r:id="rId148" display="mailto:info@dlrepair.com"/>
    <hyperlink ref="N166" r:id="rId149" display="bbarlow@barlowsci.com"/>
    <hyperlink ref="K123" r:id="rId150" display="service@acelabsystems.com"/>
    <hyperlink ref="K261" r:id="rId151" display="service@sna.sanyo.com"/>
    <hyperlink ref="K194" r:id="rId152" display="monte.zeller@gmail.com"/>
    <hyperlink ref="N194" r:id="rId153" display="monte.zeller@gmail.com"/>
    <hyperlink ref="K23" r:id="rId154" display="msr@scifrig.com "/>
    <hyperlink ref="L272" r:id="rId155" display="ray@subzerotechnical.com"/>
    <hyperlink ref="K5" r:id="rId156" display="Chris@covingtonlab.com"/>
    <hyperlink ref="K337" r:id="rId157" display="rpmuller@rpmuller.com"/>
    <hyperlink ref="K339" r:id="rId158" display="service@suprascientifique.ca"/>
    <hyperlink ref="N93" r:id="rId159" display="mailto:sfrench@lalab.com"/>
    <hyperlink ref="K93" r:id="rId160" display="mailto:sfrench@lalab.com"/>
    <hyperlink ref="N90" r:id="rId161" display="mrcservice@bellsouth.net"/>
    <hyperlink ref="O90" r:id="rId162" display="www.mrcrefrigeration.com"/>
    <hyperlink ref="K155" r:id="rId163" display="mailto:service@cryostarindustries.com"/>
    <hyperlink ref="K6" r:id="rId164" display="srsrw@aol.com"/>
    <hyperlink ref="N173" r:id="rId165" display="lg9631@aol.com"/>
    <hyperlink ref="K179" r:id="rId166" display="tom@scientificequipment.com"/>
    <hyperlink ref="K228" r:id="rId167" display="dfwsciref!@sbcglobal.net"/>
    <hyperlink ref="N228" r:id="rId168" display="dfwsciref!@sbcglobal.net"/>
    <hyperlink ref="K275" r:id="rId169" display="yellowheadrefrigeration@hotmail.com"/>
    <hyperlink ref="N275" r:id="rId170" display="yellowheadrefrigeration@hotmail.com"/>
    <hyperlink ref="K229" r:id="rId171" display="pam@sbacsci.com"/>
    <hyperlink ref="N22" r:id="rId172" display="bbunting@dlrepair.com"/>
    <hyperlink ref="N191" r:id="rId173" display="service@precision-mechanical.com"/>
    <hyperlink ref="O191" r:id="rId174" display="www.precision-mechanical.com"/>
    <hyperlink ref="K333" r:id="rId175" display="Domenico.Ruffolo@scientifiqueinstrumentation.com"/>
    <hyperlink ref="N333" r:id="rId176" display="Domenico.Ruffolo@scientifiqueinstrumentation.com"/>
    <hyperlink ref="K57" r:id="rId177" display="fiftiethstate@aol.com"/>
    <hyperlink ref="N26" r:id="rId178" display="Afoti@sharperefrigeration.com&#10;"/>
    <hyperlink ref="K35" r:id="rId179" display="pjbish@centurylink.net"/>
    <hyperlink ref="K175" r:id="rId180" display="jonesrefrigeration@frontier.com"/>
    <hyperlink ref="K225" r:id="rId181" display="caroline@srsonline.com"/>
    <hyperlink ref="K294" r:id="rId182" display="rsutton@mcnamararefrigeration.ca"/>
    <hyperlink ref="K146" r:id="rId183" display="service@silverreefbiomed.com"/>
    <hyperlink ref="L146" r:id="rId184" display="scott@silverreefbiomed.com"/>
    <hyperlink ref="N146" r:id="rId185" display="service@silverreefbiomed.com"/>
    <hyperlink ref="O157" r:id="rId186" display="www.emcorbetlem.com"/>
    <hyperlink ref="K159" r:id="rId187" display="jdggts@aol.com"/>
    <hyperlink ref="K234" r:id="rId188" display="alanbst@verizon.net"/>
    <hyperlink ref="K326" r:id="rId189" display="SAnderson@stgroup.ca"/>
    <hyperlink ref="N33" r:id="rId190" display="laubschers@sercom-usa.com"/>
    <hyperlink ref="N225" r:id="rId191" display="caroline@srsonline.com"/>
    <hyperlink ref="K232" r:id="rId192" display="yolanda.cirilo@honeywell.com"/>
    <hyperlink ref="K276" r:id="rId193" display="lcyr@carmichael-eng.ca "/>
    <hyperlink ref="K277" r:id="rId194" display="lcyr@carmichael-eng.ca "/>
    <hyperlink ref="K287" r:id="rId195" display="lcyr@carmichael-eng.ca "/>
    <hyperlink ref="K295" r:id="rId196" display="lcyr@carmichael-eng.ca "/>
    <hyperlink ref="K296" r:id="rId197" display="lcyr@carmichael-eng.ca "/>
    <hyperlink ref="K297" r:id="rId198" display="lcyr@carmichael-eng.ca "/>
    <hyperlink ref="K300" r:id="rId199" display="lcyr@carmichael-eng.ca "/>
    <hyperlink ref="K305" r:id="rId200" display="lcyr@carmichael-eng.ca "/>
    <hyperlink ref="K306" r:id="rId201" display="lcyr@carmichael-eng.ca "/>
    <hyperlink ref="K321" r:id="rId202" display="lcyr@carmichael-eng.ca "/>
    <hyperlink ref="K322" r:id="rId203" display="lcyr@carmichael-eng.ca "/>
    <hyperlink ref="K323" r:id="rId204" display="lcyr@carmichael-eng.ca "/>
    <hyperlink ref="K324" r:id="rId205" display="lcyr@carmichael-eng.ca "/>
    <hyperlink ref="K336" r:id="rId206" display="lcyr@carmichael-eng.ca "/>
    <hyperlink ref="K340" r:id="rId207" display="lcyr@carmichael-eng.ca "/>
    <hyperlink ref="J56" r:id="rId208" display="rutanref@hawaiiantel.net"/>
    <hyperlink ref="K82" r:id="rId209" display="gregp@odellservice.com"/>
    <hyperlink ref="K202" r:id="rId210" display="hayser@verizon.net"/>
    <hyperlink ref="K221" r:id="rId211" display="service@Labtronx.com"/>
    <hyperlink ref="K125" r:id="rId212" display="allanmedical@netscape.net"/>
    <hyperlink ref="N34" r:id="rId213" display="edref@qwestoffice.net"/>
    <hyperlink ref="K273" r:id="rId214" display="doug.t@telus.net"/>
    <hyperlink ref="K313" r:id="rId215" display="mailto:rlatimer@climatemp.ca"/>
    <hyperlink ref="K238" r:id="rId216" display="rebecca@meldrumrefrigeration.com (Rebecca Nakamura)"/>
    <hyperlink ref="M101" r:id="rId217" display="mailto:toconnor@minuseleven.com"/>
    <hyperlink ref="K325" r:id="rId218" display="jfox@janikrefrigeration.com"/>
    <hyperlink ref="K161" r:id="rId219" display="cmb-tech@stny.rr.com"/>
    <hyperlink ref="N161" r:id="rId220" display="cmb-tech@stny.rr.com"/>
    <hyperlink ref="N174" r:id="rId221" display="dnorvell@debra-kuempel.com"/>
    <hyperlink ref="O174" r:id="rId222" display="www.debra-kuempel.com"/>
    <hyperlink ref="K174" r:id="rId223" display="mcombs@debra-kuempel.com  /  "/>
    <hyperlink ref="N177" r:id="rId224" display="kurt.stuntebeck@marstontech.com"/>
    <hyperlink ref="K169" r:id="rId225" display="mailto:company@redriverrefrig.com"/>
  </hyperlinks>
  <printOptions/>
  <pageMargins left="0.75" right="0.75" top="1" bottom="1" header="0.5" footer="0.5"/>
  <pageSetup fitToHeight="1" fitToWidth="1" horizontalDpi="600" verticalDpi="600" orientation="landscape" r:id="rId2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6">
      <selection activeCell="E10" sqref="E10"/>
    </sheetView>
  </sheetViews>
  <sheetFormatPr defaultColWidth="36.00390625" defaultRowHeight="12.75"/>
  <cols>
    <col min="1" max="1" width="25.8515625" style="0" customWidth="1"/>
    <col min="2" max="2" width="36.00390625" style="0" customWidth="1"/>
    <col min="3" max="3" width="30.00390625" style="4" customWidth="1"/>
    <col min="4" max="4" width="25.8515625" style="0" customWidth="1"/>
  </cols>
  <sheetData>
    <row r="1" ht="12.75">
      <c r="A1" s="39" t="s">
        <v>1084</v>
      </c>
    </row>
    <row r="2" ht="12.75">
      <c r="A2" s="40" t="s">
        <v>1085</v>
      </c>
    </row>
    <row r="3" spans="1:4" ht="12.75">
      <c r="A3" s="41" t="s">
        <v>1086</v>
      </c>
      <c r="B3" s="41" t="s">
        <v>285</v>
      </c>
      <c r="C3" s="44" t="s">
        <v>1087</v>
      </c>
      <c r="D3" s="41" t="s">
        <v>428</v>
      </c>
    </row>
    <row r="4" spans="1:4" ht="25.5">
      <c r="A4" s="42" t="s">
        <v>1088</v>
      </c>
      <c r="B4" s="42" t="s">
        <v>1089</v>
      </c>
      <c r="C4" s="45" t="s">
        <v>1090</v>
      </c>
      <c r="D4" s="42" t="s">
        <v>1091</v>
      </c>
    </row>
    <row r="5" ht="12.75">
      <c r="A5" s="40" t="s">
        <v>1092</v>
      </c>
    </row>
    <row r="6" spans="1:4" ht="12.75">
      <c r="A6" s="41" t="s">
        <v>1086</v>
      </c>
      <c r="B6" s="41" t="s">
        <v>285</v>
      </c>
      <c r="C6" s="44" t="s">
        <v>1087</v>
      </c>
      <c r="D6" s="41" t="s">
        <v>428</v>
      </c>
    </row>
    <row r="7" spans="1:4" ht="12.75">
      <c r="A7" s="42" t="s">
        <v>1093</v>
      </c>
      <c r="B7" s="42" t="s">
        <v>598</v>
      </c>
      <c r="C7" s="45">
        <f>994-12-431-5698</f>
        <v>-5147</v>
      </c>
      <c r="D7" s="42">
        <f>994-12-431-5698</f>
        <v>-5147</v>
      </c>
    </row>
    <row r="8" ht="12.75">
      <c r="A8" s="40" t="s">
        <v>1036</v>
      </c>
    </row>
    <row r="9" spans="1:4" ht="12.75">
      <c r="A9" s="41" t="s">
        <v>1086</v>
      </c>
      <c r="B9" s="41" t="s">
        <v>285</v>
      </c>
      <c r="C9" s="44" t="s">
        <v>1087</v>
      </c>
      <c r="D9" s="41" t="s">
        <v>428</v>
      </c>
    </row>
    <row r="10" spans="1:4" ht="12.75">
      <c r="A10" s="42" t="s">
        <v>1037</v>
      </c>
      <c r="B10" s="42" t="s">
        <v>1038</v>
      </c>
      <c r="C10" s="45">
        <f>43-1-97002-0</f>
        <v>-96960</v>
      </c>
      <c r="D10" s="42">
        <f>43-1-9700-2600</f>
        <v>-12258</v>
      </c>
    </row>
    <row r="11" ht="12.75">
      <c r="A11" s="40" t="s">
        <v>1039</v>
      </c>
    </row>
    <row r="12" spans="1:4" ht="12.75">
      <c r="A12" s="41" t="s">
        <v>1086</v>
      </c>
      <c r="B12" s="41" t="s">
        <v>285</v>
      </c>
      <c r="C12" s="44" t="s">
        <v>1087</v>
      </c>
      <c r="D12" s="41" t="s">
        <v>428</v>
      </c>
    </row>
    <row r="13" spans="1:4" ht="12.75">
      <c r="A13" s="42" t="s">
        <v>1040</v>
      </c>
      <c r="B13" s="42" t="s">
        <v>1041</v>
      </c>
      <c r="C13" s="45">
        <f>375-17-299-0-67</f>
        <v>-8</v>
      </c>
      <c r="D13" s="42">
        <f>375-17-299-67</f>
        <v>-8</v>
      </c>
    </row>
    <row r="14" ht="12.75">
      <c r="A14" s="40" t="s">
        <v>1042</v>
      </c>
    </row>
    <row r="15" spans="1:4" ht="12.75">
      <c r="A15" s="41" t="s">
        <v>1086</v>
      </c>
      <c r="B15" s="41" t="s">
        <v>285</v>
      </c>
      <c r="C15" s="44" t="s">
        <v>1087</v>
      </c>
      <c r="D15" s="41" t="s">
        <v>428</v>
      </c>
    </row>
    <row r="16" spans="1:4" ht="12.75">
      <c r="A16" s="42" t="s">
        <v>178</v>
      </c>
      <c r="B16" s="42" t="s">
        <v>179</v>
      </c>
      <c r="C16" s="45">
        <f>32-1653-7130</f>
        <v>-8751</v>
      </c>
      <c r="D16" s="42">
        <f>32-1653-7132</f>
        <v>-8753</v>
      </c>
    </row>
    <row r="17" ht="12.75">
      <c r="A17" s="40" t="s">
        <v>180</v>
      </c>
    </row>
    <row r="18" spans="1:4" ht="12.75">
      <c r="A18" s="41" t="s">
        <v>1086</v>
      </c>
      <c r="B18" s="41" t="s">
        <v>285</v>
      </c>
      <c r="C18" s="44" t="s">
        <v>1087</v>
      </c>
      <c r="D18" s="41" t="s">
        <v>428</v>
      </c>
    </row>
    <row r="19" spans="1:4" ht="12.75">
      <c r="A19" s="42" t="s">
        <v>181</v>
      </c>
      <c r="B19" s="42" t="s">
        <v>182</v>
      </c>
      <c r="C19" s="45"/>
      <c r="D19" s="42"/>
    </row>
    <row r="20" spans="1:4" ht="12.75">
      <c r="A20" s="42" t="s">
        <v>183</v>
      </c>
      <c r="B20" s="42" t="s">
        <v>184</v>
      </c>
      <c r="C20" s="45">
        <f>387-33-542-123</f>
        <v>-311</v>
      </c>
      <c r="D20" s="42">
        <f>387-33-542-123</f>
        <v>-311</v>
      </c>
    </row>
    <row r="21" ht="12.75">
      <c r="A21" s="40" t="s">
        <v>185</v>
      </c>
    </row>
    <row r="22" spans="1:4" ht="12.75">
      <c r="A22" s="41" t="s">
        <v>1086</v>
      </c>
      <c r="B22" s="41" t="s">
        <v>285</v>
      </c>
      <c r="C22" s="44" t="s">
        <v>1087</v>
      </c>
      <c r="D22" s="41" t="s">
        <v>428</v>
      </c>
    </row>
    <row r="23" spans="1:4" ht="12.75">
      <c r="A23" s="42" t="s">
        <v>186</v>
      </c>
      <c r="B23" s="42" t="s">
        <v>187</v>
      </c>
      <c r="C23" s="45">
        <f>359-2-983-9649</f>
        <v>-10275</v>
      </c>
      <c r="D23" s="42">
        <f>359-2-983-2211</f>
        <v>-2837</v>
      </c>
    </row>
    <row r="24" ht="12.75">
      <c r="A24" s="40" t="s">
        <v>188</v>
      </c>
    </row>
    <row r="25" spans="1:4" ht="12.75">
      <c r="A25" s="41" t="s">
        <v>1086</v>
      </c>
      <c r="B25" s="41" t="s">
        <v>285</v>
      </c>
      <c r="C25" s="44" t="s">
        <v>1087</v>
      </c>
      <c r="D25" s="41" t="s">
        <v>428</v>
      </c>
    </row>
    <row r="26" spans="1:4" ht="12.75">
      <c r="A26" s="42" t="s">
        <v>189</v>
      </c>
      <c r="B26" s="42" t="s">
        <v>190</v>
      </c>
      <c r="C26" s="45">
        <f>385-1-3395-826</f>
        <v>-3837</v>
      </c>
      <c r="D26" s="42"/>
    </row>
    <row r="27" spans="1:4" ht="12.75">
      <c r="A27" s="42" t="s">
        <v>191</v>
      </c>
      <c r="B27" s="42" t="s">
        <v>710</v>
      </c>
      <c r="C27" s="45">
        <f>385-1-4683-46</f>
        <v>-4345</v>
      </c>
      <c r="D27" s="42">
        <f>385-1-468-4811</f>
        <v>-4895</v>
      </c>
    </row>
    <row r="28" ht="12.75">
      <c r="A28" s="40" t="s">
        <v>711</v>
      </c>
    </row>
    <row r="29" spans="1:4" ht="12.75">
      <c r="A29" s="41" t="s">
        <v>1086</v>
      </c>
      <c r="B29" s="41" t="s">
        <v>285</v>
      </c>
      <c r="C29" s="44" t="s">
        <v>1087</v>
      </c>
      <c r="D29" s="41" t="s">
        <v>428</v>
      </c>
    </row>
    <row r="30" spans="1:4" ht="25.5">
      <c r="A30" s="42" t="s">
        <v>712</v>
      </c>
      <c r="B30" s="42" t="s">
        <v>713</v>
      </c>
      <c r="C30" s="45">
        <f>357-22-467-890</f>
        <v>-1022</v>
      </c>
      <c r="D30" s="42">
        <f>35-722-764-614</f>
        <v>-2065</v>
      </c>
    </row>
    <row r="31" ht="12.75">
      <c r="A31" s="40" t="s">
        <v>714</v>
      </c>
    </row>
    <row r="32" spans="1:4" ht="12.75">
      <c r="A32" s="41" t="s">
        <v>1086</v>
      </c>
      <c r="B32" s="41" t="s">
        <v>285</v>
      </c>
      <c r="C32" s="44" t="s">
        <v>1087</v>
      </c>
      <c r="D32" s="41" t="s">
        <v>428</v>
      </c>
    </row>
    <row r="33" spans="1:4" ht="12.75">
      <c r="A33" s="42" t="s">
        <v>715</v>
      </c>
      <c r="B33" s="42" t="s">
        <v>700</v>
      </c>
      <c r="C33" s="45">
        <f>420-261-9-111</f>
        <v>39</v>
      </c>
      <c r="D33" s="42">
        <f>420-244-470-745</f>
        <v>-1039</v>
      </c>
    </row>
    <row r="34" ht="12.75">
      <c r="A34" s="40" t="s">
        <v>701</v>
      </c>
    </row>
    <row r="35" spans="1:4" ht="12.75">
      <c r="A35" s="41" t="s">
        <v>1086</v>
      </c>
      <c r="B35" s="41" t="s">
        <v>285</v>
      </c>
      <c r="C35" s="44" t="s">
        <v>1087</v>
      </c>
      <c r="D35" s="41" t="s">
        <v>428</v>
      </c>
    </row>
    <row r="36" spans="1:4" ht="12.75">
      <c r="A36" s="42" t="s">
        <v>702</v>
      </c>
      <c r="B36" s="42" t="s">
        <v>703</v>
      </c>
      <c r="C36" s="45">
        <f>45-4454-0</f>
        <v>-4409</v>
      </c>
      <c r="D36" s="42">
        <f>45-4492-3100</f>
        <v>-7547</v>
      </c>
    </row>
    <row r="37" spans="1:4" ht="12.75">
      <c r="A37" s="42" t="s">
        <v>704</v>
      </c>
      <c r="B37" s="42" t="s">
        <v>705</v>
      </c>
      <c r="C37" s="45">
        <f>45-7248-8431</f>
        <v>-15634</v>
      </c>
      <c r="D37" s="42">
        <f>45-7248-8433</f>
        <v>-15636</v>
      </c>
    </row>
    <row r="38" ht="12.75">
      <c r="A38" s="40" t="s">
        <v>706</v>
      </c>
    </row>
    <row r="39" spans="1:4" ht="12.75">
      <c r="A39" s="41" t="s">
        <v>1086</v>
      </c>
      <c r="B39" s="41" t="s">
        <v>285</v>
      </c>
      <c r="C39" s="44" t="s">
        <v>1087</v>
      </c>
      <c r="D39" s="41" t="s">
        <v>428</v>
      </c>
    </row>
    <row r="40" spans="1:4" ht="12.75">
      <c r="A40" s="42" t="s">
        <v>707</v>
      </c>
      <c r="B40" s="42" t="s">
        <v>708</v>
      </c>
      <c r="C40" s="45">
        <f>372-6-505-658</f>
        <v>-797</v>
      </c>
      <c r="D40" s="42">
        <f>372-6-505-653</f>
        <v>-792</v>
      </c>
    </row>
    <row r="41" ht="12.75">
      <c r="A41" s="40" t="s">
        <v>709</v>
      </c>
    </row>
    <row r="42" spans="1:4" ht="12.75">
      <c r="A42" s="41" t="s">
        <v>1086</v>
      </c>
      <c r="B42" s="41" t="s">
        <v>285</v>
      </c>
      <c r="C42" s="44" t="s">
        <v>1087</v>
      </c>
      <c r="D42" s="41" t="s">
        <v>428</v>
      </c>
    </row>
    <row r="43" spans="1:4" ht="25.5">
      <c r="A43" s="42" t="s">
        <v>224</v>
      </c>
      <c r="B43" s="42" t="s">
        <v>225</v>
      </c>
      <c r="C43" s="45">
        <f>358-201-255255</f>
        <v>-255098</v>
      </c>
      <c r="D43" s="42">
        <f>358-201-255-256</f>
        <v>-354</v>
      </c>
    </row>
    <row r="44" ht="12.75">
      <c r="A44" s="40" t="s">
        <v>226</v>
      </c>
    </row>
    <row r="45" spans="1:4" ht="12.75">
      <c r="A45" s="41" t="s">
        <v>1086</v>
      </c>
      <c r="B45" s="41" t="s">
        <v>285</v>
      </c>
      <c r="C45" s="44" t="s">
        <v>1087</v>
      </c>
      <c r="D45" s="41" t="s">
        <v>428</v>
      </c>
    </row>
    <row r="46" spans="1:4" ht="25.5">
      <c r="A46" s="42" t="s">
        <v>227</v>
      </c>
      <c r="B46" s="42" t="s">
        <v>228</v>
      </c>
      <c r="C46" s="45">
        <f>33-1607-19911</f>
        <v>-21485</v>
      </c>
      <c r="D46" s="42">
        <f>33-160-711-693</f>
        <v>-1531</v>
      </c>
    </row>
    <row r="47" ht="12.75">
      <c r="A47" s="40" t="s">
        <v>229</v>
      </c>
    </row>
    <row r="48" spans="1:4" ht="12.75">
      <c r="A48" s="41" t="s">
        <v>1086</v>
      </c>
      <c r="B48" s="41" t="s">
        <v>285</v>
      </c>
      <c r="C48" s="44" t="s">
        <v>1087</v>
      </c>
      <c r="D48" s="41" t="s">
        <v>428</v>
      </c>
    </row>
    <row r="49" spans="1:4" ht="12.75">
      <c r="A49" s="42" t="s">
        <v>230</v>
      </c>
      <c r="B49" s="42" t="s">
        <v>231</v>
      </c>
      <c r="C49" s="45">
        <f>389-2-2454-897</f>
        <v>-2964</v>
      </c>
      <c r="D49" s="42">
        <f>389-2-2454-897</f>
        <v>-2964</v>
      </c>
    </row>
    <row r="50" ht="12.75">
      <c r="A50" s="40" t="s">
        <v>232</v>
      </c>
    </row>
    <row r="51" spans="1:4" ht="12.75">
      <c r="A51" s="41" t="s">
        <v>1086</v>
      </c>
      <c r="B51" s="41" t="s">
        <v>285</v>
      </c>
      <c r="C51" s="44" t="s">
        <v>1087</v>
      </c>
      <c r="D51" s="41" t="s">
        <v>428</v>
      </c>
    </row>
    <row r="52" spans="1:4" ht="12.75">
      <c r="A52" s="42" t="s">
        <v>233</v>
      </c>
      <c r="B52" s="42" t="s">
        <v>234</v>
      </c>
      <c r="C52" s="45">
        <f>995-3291-3437</f>
        <v>-5733</v>
      </c>
      <c r="D52" s="42"/>
    </row>
    <row r="53" ht="12.75">
      <c r="A53" s="40" t="s">
        <v>235</v>
      </c>
    </row>
    <row r="54" spans="1:4" ht="12.75">
      <c r="A54" s="41" t="s">
        <v>1086</v>
      </c>
      <c r="B54" s="41" t="s">
        <v>285</v>
      </c>
      <c r="C54" s="44" t="s">
        <v>1087</v>
      </c>
      <c r="D54" s="41" t="s">
        <v>428</v>
      </c>
    </row>
    <row r="55" spans="1:4" ht="25.5">
      <c r="A55" s="42" t="s">
        <v>236</v>
      </c>
      <c r="B55" s="42" t="s">
        <v>237</v>
      </c>
      <c r="C55" s="45" t="s">
        <v>238</v>
      </c>
      <c r="D55" s="42" t="s">
        <v>239</v>
      </c>
    </row>
    <row r="56" ht="12.75">
      <c r="A56" s="40" t="s">
        <v>240</v>
      </c>
    </row>
    <row r="57" spans="1:4" ht="12.75">
      <c r="A57" s="41" t="s">
        <v>1086</v>
      </c>
      <c r="B57" s="41" t="s">
        <v>285</v>
      </c>
      <c r="C57" s="44" t="s">
        <v>1087</v>
      </c>
      <c r="D57" s="41" t="s">
        <v>428</v>
      </c>
    </row>
    <row r="58" spans="1:4" ht="12.75">
      <c r="A58" s="42" t="s">
        <v>241</v>
      </c>
      <c r="B58" s="42" t="s">
        <v>242</v>
      </c>
      <c r="C58" s="45">
        <f>30-210-677-7280</f>
        <v>-8137</v>
      </c>
      <c r="D58" s="42">
        <f>30-210-674-1094</f>
        <v>-1948</v>
      </c>
    </row>
    <row r="59" ht="12.75">
      <c r="A59" s="40" t="s">
        <v>243</v>
      </c>
    </row>
    <row r="60" spans="1:4" ht="12.75">
      <c r="A60" s="41" t="s">
        <v>1086</v>
      </c>
      <c r="B60" s="41" t="s">
        <v>285</v>
      </c>
      <c r="C60" s="44" t="s">
        <v>1087</v>
      </c>
      <c r="D60" s="41" t="s">
        <v>428</v>
      </c>
    </row>
    <row r="61" spans="1:4" ht="12.75">
      <c r="A61" s="42" t="s">
        <v>244</v>
      </c>
      <c r="B61" s="42" t="s">
        <v>245</v>
      </c>
      <c r="C61" s="45">
        <f>36-1-242-1390</f>
        <v>-1597</v>
      </c>
      <c r="D61" s="42">
        <f>36-1-242-1391</f>
        <v>-1598</v>
      </c>
    </row>
    <row r="62" ht="12.75">
      <c r="A62" s="40" t="s">
        <v>246</v>
      </c>
    </row>
    <row r="63" spans="1:4" ht="12.75">
      <c r="A63" s="41" t="s">
        <v>1086</v>
      </c>
      <c r="B63" s="41" t="s">
        <v>285</v>
      </c>
      <c r="C63" s="44" t="s">
        <v>1087</v>
      </c>
      <c r="D63" s="41" t="s">
        <v>428</v>
      </c>
    </row>
    <row r="64" spans="1:4" ht="12.75">
      <c r="A64" s="42" t="s">
        <v>247</v>
      </c>
      <c r="B64" s="42" t="s">
        <v>248</v>
      </c>
      <c r="C64" s="45">
        <f>354-544-4040</f>
        <v>-4230</v>
      </c>
      <c r="D64" s="42">
        <f>354-544-4041</f>
        <v>-4231</v>
      </c>
    </row>
    <row r="65" ht="12.75">
      <c r="A65" s="40" t="s">
        <v>249</v>
      </c>
    </row>
    <row r="66" spans="1:4" ht="12.75">
      <c r="A66" s="41" t="s">
        <v>1086</v>
      </c>
      <c r="B66" s="41" t="s">
        <v>285</v>
      </c>
      <c r="C66" s="44" t="s">
        <v>1087</v>
      </c>
      <c r="D66" s="41" t="s">
        <v>428</v>
      </c>
    </row>
    <row r="67" spans="1:4" ht="12.75">
      <c r="A67" s="42" t="s">
        <v>250</v>
      </c>
      <c r="B67" s="42" t="s">
        <v>251</v>
      </c>
      <c r="C67" s="45">
        <f>39-2-580011</f>
        <v>-579974</v>
      </c>
      <c r="D67" s="42">
        <f>39-2-580-105</f>
        <v>-648</v>
      </c>
    </row>
    <row r="68" spans="1:4" ht="25.5">
      <c r="A68" s="42" t="s">
        <v>252</v>
      </c>
      <c r="B68" s="42" t="s">
        <v>253</v>
      </c>
      <c r="C68" s="45">
        <f>39-6-4424-341</f>
        <v>-4732</v>
      </c>
      <c r="D68" s="42">
        <f>39-6-4424-358</f>
        <v>-4749</v>
      </c>
    </row>
    <row r="69" ht="12.75">
      <c r="A69" s="40" t="s">
        <v>254</v>
      </c>
    </row>
    <row r="70" spans="1:4" ht="12.75">
      <c r="A70" s="41" t="s">
        <v>1086</v>
      </c>
      <c r="B70" s="41" t="s">
        <v>285</v>
      </c>
      <c r="C70" s="44" t="s">
        <v>1087</v>
      </c>
      <c r="D70" s="41" t="s">
        <v>428</v>
      </c>
    </row>
    <row r="71" spans="1:4" ht="12.75">
      <c r="A71" s="42" t="s">
        <v>255</v>
      </c>
      <c r="B71" s="42" t="s">
        <v>256</v>
      </c>
      <c r="C71" s="45">
        <f>7182-3455-34</f>
        <v>3693</v>
      </c>
      <c r="D71" s="42">
        <f>7-182-341-746</f>
        <v>-1262</v>
      </c>
    </row>
    <row r="72" spans="1:4" ht="25.5">
      <c r="A72" s="42" t="s">
        <v>257</v>
      </c>
      <c r="B72" s="42" t="s">
        <v>258</v>
      </c>
      <c r="C72" s="45">
        <f>7172-7380-41</f>
        <v>-249</v>
      </c>
      <c r="D72" s="42">
        <f>7-172-738-42</f>
        <v>-945</v>
      </c>
    </row>
    <row r="73" spans="1:4" ht="25.5">
      <c r="A73" s="42" t="s">
        <v>259</v>
      </c>
      <c r="B73" s="42" t="s">
        <v>260</v>
      </c>
      <c r="C73" s="45">
        <f>7272-2737-99</f>
        <v>4436</v>
      </c>
      <c r="D73" s="42">
        <f>7-272-273-705</f>
        <v>-1243</v>
      </c>
    </row>
    <row r="74" ht="12.75">
      <c r="A74" s="40" t="s">
        <v>261</v>
      </c>
    </row>
    <row r="75" spans="1:4" ht="12.75">
      <c r="A75" s="41" t="s">
        <v>1086</v>
      </c>
      <c r="B75" s="41" t="s">
        <v>285</v>
      </c>
      <c r="C75" s="44" t="s">
        <v>1087</v>
      </c>
      <c r="D75" s="41" t="s">
        <v>428</v>
      </c>
    </row>
    <row r="76" spans="1:4" ht="25.5">
      <c r="A76" s="42" t="s">
        <v>262</v>
      </c>
      <c r="B76" s="42" t="s">
        <v>263</v>
      </c>
      <c r="C76" s="45">
        <f>996-312-3001-0</f>
        <v>-2317</v>
      </c>
      <c r="D76" s="42">
        <f>996-312-300-459</f>
        <v>-75</v>
      </c>
    </row>
    <row r="77" ht="12.75">
      <c r="A77" s="40" t="s">
        <v>264</v>
      </c>
    </row>
    <row r="78" spans="1:4" ht="12.75">
      <c r="A78" s="41" t="s">
        <v>1086</v>
      </c>
      <c r="B78" s="41" t="s">
        <v>285</v>
      </c>
      <c r="C78" s="44" t="s">
        <v>1087</v>
      </c>
      <c r="D78" s="41" t="s">
        <v>428</v>
      </c>
    </row>
    <row r="79" spans="1:4" ht="12.75">
      <c r="A79" s="42" t="s">
        <v>265</v>
      </c>
      <c r="B79" s="42" t="s">
        <v>266</v>
      </c>
      <c r="C79" s="45">
        <f>371-784-380</f>
        <v>-793</v>
      </c>
      <c r="D79" s="42">
        <f>371-784-377</f>
        <v>-790</v>
      </c>
    </row>
    <row r="80" ht="12.75">
      <c r="A80" s="40" t="s">
        <v>267</v>
      </c>
    </row>
    <row r="81" spans="1:4" ht="12.75">
      <c r="A81" s="41" t="s">
        <v>1086</v>
      </c>
      <c r="B81" s="41" t="s">
        <v>285</v>
      </c>
      <c r="C81" s="44" t="s">
        <v>1087</v>
      </c>
      <c r="D81" s="41" t="s">
        <v>428</v>
      </c>
    </row>
    <row r="82" spans="1:4" ht="12.75">
      <c r="A82" s="42" t="s">
        <v>268</v>
      </c>
      <c r="B82" s="42" t="s">
        <v>660</v>
      </c>
      <c r="C82" s="45">
        <f>370-5-265-85</f>
        <v>15</v>
      </c>
      <c r="D82" s="42">
        <f>370-5-265-85</f>
        <v>15</v>
      </c>
    </row>
    <row r="83" ht="12.75">
      <c r="A83" s="40" t="s">
        <v>661</v>
      </c>
    </row>
    <row r="84" spans="1:4" ht="12.75">
      <c r="A84" s="41" t="s">
        <v>1086</v>
      </c>
      <c r="B84" s="41" t="s">
        <v>285</v>
      </c>
      <c r="C84" s="44" t="s">
        <v>1087</v>
      </c>
      <c r="D84" s="41" t="s">
        <v>428</v>
      </c>
    </row>
    <row r="85" spans="1:4" ht="25.5">
      <c r="A85" s="42" t="s">
        <v>775</v>
      </c>
      <c r="B85" s="42" t="s">
        <v>776</v>
      </c>
      <c r="C85" s="45">
        <f>356-21-237-555</f>
        <v>-457</v>
      </c>
      <c r="D85" s="42">
        <f>356-21-220-186</f>
        <v>-71</v>
      </c>
    </row>
    <row r="86" ht="12.75">
      <c r="A86" s="40" t="s">
        <v>777</v>
      </c>
    </row>
    <row r="87" spans="1:4" ht="12.75">
      <c r="A87" s="41" t="s">
        <v>1086</v>
      </c>
      <c r="B87" s="41" t="s">
        <v>285</v>
      </c>
      <c r="C87" s="44" t="s">
        <v>1087</v>
      </c>
      <c r="D87" s="41" t="s">
        <v>428</v>
      </c>
    </row>
    <row r="88" spans="1:4" ht="38.25">
      <c r="A88" s="42" t="s">
        <v>789</v>
      </c>
      <c r="B88" s="42" t="s">
        <v>790</v>
      </c>
      <c r="C88" s="45">
        <f>31-7654-33833</f>
        <v>-41456</v>
      </c>
      <c r="D88" s="42">
        <f>31-765-413-732</f>
        <v>-1879</v>
      </c>
    </row>
    <row r="89" ht="12.75">
      <c r="A89" s="40" t="s">
        <v>791</v>
      </c>
    </row>
    <row r="90" spans="1:4" ht="12.75">
      <c r="A90" s="41" t="s">
        <v>1086</v>
      </c>
      <c r="B90" s="41" t="s">
        <v>285</v>
      </c>
      <c r="C90" s="44" t="s">
        <v>1087</v>
      </c>
      <c r="D90" s="41" t="s">
        <v>428</v>
      </c>
    </row>
    <row r="91" spans="1:4" ht="12.75">
      <c r="A91" s="42" t="s">
        <v>792</v>
      </c>
      <c r="B91" s="42" t="s">
        <v>793</v>
      </c>
      <c r="C91" s="45">
        <f>47-6394-2123</f>
        <v>-8470</v>
      </c>
      <c r="D91" s="42">
        <f>47-6394-2121</f>
        <v>-8468</v>
      </c>
    </row>
    <row r="92" spans="1:4" ht="12.75">
      <c r="A92" s="42" t="s">
        <v>794</v>
      </c>
      <c r="B92" s="42" t="s">
        <v>795</v>
      </c>
      <c r="C92" s="45">
        <f>47-9500-4075</f>
        <v>-13528</v>
      </c>
      <c r="D92" s="42"/>
    </row>
    <row r="93" ht="12.75">
      <c r="A93" s="40" t="s">
        <v>796</v>
      </c>
    </row>
    <row r="94" spans="1:4" ht="12.75">
      <c r="A94" s="41" t="s">
        <v>1086</v>
      </c>
      <c r="B94" s="41" t="s">
        <v>285</v>
      </c>
      <c r="C94" s="44" t="s">
        <v>1087</v>
      </c>
      <c r="D94" s="41" t="s">
        <v>428</v>
      </c>
    </row>
    <row r="95" spans="1:4" ht="12.75">
      <c r="A95" s="42" t="s">
        <v>797</v>
      </c>
      <c r="B95" s="42" t="s">
        <v>798</v>
      </c>
      <c r="C95" s="45">
        <f>48-22-636-1239</f>
        <v>-1849</v>
      </c>
      <c r="D95" s="42">
        <f>48-22-636-1246</f>
        <v>-1856</v>
      </c>
    </row>
    <row r="96" ht="12.75">
      <c r="A96" s="40" t="s">
        <v>799</v>
      </c>
    </row>
    <row r="97" spans="1:4" ht="12.75">
      <c r="A97" s="41" t="s">
        <v>1086</v>
      </c>
      <c r="B97" s="41" t="s">
        <v>285</v>
      </c>
      <c r="C97" s="44" t="s">
        <v>1087</v>
      </c>
      <c r="D97" s="41" t="s">
        <v>428</v>
      </c>
    </row>
    <row r="98" spans="1:4" ht="25.5">
      <c r="A98" s="42" t="s">
        <v>800</v>
      </c>
      <c r="B98" s="42" t="s">
        <v>801</v>
      </c>
      <c r="C98" s="45">
        <f>351-225-188-912</f>
        <v>-974</v>
      </c>
      <c r="D98" s="42">
        <f>351-225-188-914</f>
        <v>-976</v>
      </c>
    </row>
    <row r="99" ht="12.75">
      <c r="A99" s="40" t="s">
        <v>802</v>
      </c>
    </row>
    <row r="100" spans="1:4" ht="12.75">
      <c r="A100" s="41" t="s">
        <v>1086</v>
      </c>
      <c r="B100" s="41" t="s">
        <v>285</v>
      </c>
      <c r="C100" s="44" t="s">
        <v>1087</v>
      </c>
      <c r="D100" s="41" t="s">
        <v>428</v>
      </c>
    </row>
    <row r="101" spans="1:4" ht="25.5">
      <c r="A101" s="42" t="s">
        <v>803</v>
      </c>
      <c r="B101" s="42" t="s">
        <v>804</v>
      </c>
      <c r="C101" s="45" t="s">
        <v>805</v>
      </c>
      <c r="D101" s="42" t="s">
        <v>806</v>
      </c>
    </row>
    <row r="102" ht="12.75">
      <c r="A102" s="40" t="s">
        <v>807</v>
      </c>
    </row>
    <row r="103" spans="1:4" ht="12.75">
      <c r="A103" s="41" t="s">
        <v>1086</v>
      </c>
      <c r="B103" s="41" t="s">
        <v>285</v>
      </c>
      <c r="C103" s="44" t="s">
        <v>1087</v>
      </c>
      <c r="D103" s="41" t="s">
        <v>428</v>
      </c>
    </row>
    <row r="104" spans="1:4" ht="25.5">
      <c r="A104" s="42" t="s">
        <v>808</v>
      </c>
      <c r="B104" s="42" t="s">
        <v>809</v>
      </c>
      <c r="C104" s="45">
        <f>7-495-937-3441</f>
        <v>-4866</v>
      </c>
      <c r="D104" s="42">
        <f>7-495-937-3418</f>
        <v>-4843</v>
      </c>
    </row>
    <row r="105" spans="1:4" ht="25.5">
      <c r="A105" s="42" t="s">
        <v>810</v>
      </c>
      <c r="B105" s="42" t="s">
        <v>811</v>
      </c>
      <c r="C105" s="45">
        <f>7-34-331-3-0</f>
        <v>-361</v>
      </c>
      <c r="D105" s="42">
        <f>7-34-3251-604</f>
        <v>-3882</v>
      </c>
    </row>
    <row r="106" spans="1:4" ht="12.75">
      <c r="A106" s="42" t="s">
        <v>812</v>
      </c>
      <c r="B106" s="42" t="s">
        <v>813</v>
      </c>
      <c r="C106" s="45">
        <f>7-495-380-80</f>
        <v>-948</v>
      </c>
      <c r="D106" s="42">
        <f>7-495-380-80</f>
        <v>-948</v>
      </c>
    </row>
    <row r="107" spans="1:4" ht="25.5">
      <c r="A107" s="42" t="s">
        <v>814</v>
      </c>
      <c r="B107" s="42" t="s">
        <v>815</v>
      </c>
      <c r="C107" s="45">
        <f>7-495-745-508</f>
        <v>-1741</v>
      </c>
      <c r="D107" s="42">
        <f>7-495-745-509</f>
        <v>-1742</v>
      </c>
    </row>
    <row r="108" spans="1:4" ht="12.75">
      <c r="A108" s="42" t="s">
        <v>816</v>
      </c>
      <c r="B108" s="42" t="s">
        <v>817</v>
      </c>
      <c r="C108" s="45">
        <f>7-495-221-2026</f>
        <v>-2735</v>
      </c>
      <c r="D108" s="42"/>
    </row>
    <row r="109" ht="12.75">
      <c r="A109" s="40" t="s">
        <v>818</v>
      </c>
    </row>
    <row r="110" spans="1:4" ht="12.75">
      <c r="A110" s="41" t="s">
        <v>1086</v>
      </c>
      <c r="B110" s="41" t="s">
        <v>285</v>
      </c>
      <c r="C110" s="44" t="s">
        <v>1087</v>
      </c>
      <c r="D110" s="41" t="s">
        <v>428</v>
      </c>
    </row>
    <row r="111" spans="1:4" ht="12.75">
      <c r="A111" s="42" t="s">
        <v>819</v>
      </c>
      <c r="B111" s="42" t="s">
        <v>820</v>
      </c>
      <c r="C111" s="45">
        <f>381-11-3049-730</f>
        <v>-3409</v>
      </c>
      <c r="D111" s="42">
        <f>381-11-304-9748</f>
        <v>-9682</v>
      </c>
    </row>
    <row r="112" ht="12.75">
      <c r="A112" s="40" t="s">
        <v>821</v>
      </c>
    </row>
    <row r="113" spans="1:4" ht="12.75">
      <c r="A113" s="41" t="s">
        <v>1086</v>
      </c>
      <c r="B113" s="41" t="s">
        <v>285</v>
      </c>
      <c r="C113" s="44" t="s">
        <v>1087</v>
      </c>
      <c r="D113" s="41" t="s">
        <v>428</v>
      </c>
    </row>
    <row r="114" spans="1:4" ht="12.75">
      <c r="A114" s="42" t="s">
        <v>822</v>
      </c>
      <c r="B114" s="42" t="s">
        <v>823</v>
      </c>
      <c r="C114" s="45">
        <f>386-4-201-5050</f>
        <v>-4869</v>
      </c>
      <c r="D114" s="42">
        <f>386-4-201-5055</f>
        <v>-4874</v>
      </c>
    </row>
    <row r="115" ht="12.75">
      <c r="A115" s="40" t="s">
        <v>824</v>
      </c>
    </row>
    <row r="116" spans="1:4" ht="12.75">
      <c r="A116" s="41" t="s">
        <v>1086</v>
      </c>
      <c r="B116" s="41" t="s">
        <v>285</v>
      </c>
      <c r="C116" s="44" t="s">
        <v>1087</v>
      </c>
      <c r="D116" s="41" t="s">
        <v>428</v>
      </c>
    </row>
    <row r="117" spans="1:4" ht="38.25">
      <c r="A117" s="42" t="s">
        <v>825</v>
      </c>
      <c r="B117" s="42" t="s">
        <v>826</v>
      </c>
      <c r="C117" s="45" t="s">
        <v>827</v>
      </c>
      <c r="D117" s="42" t="s">
        <v>828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jlaporte</dc:creator>
  <cp:keywords/>
  <dc:description/>
  <cp:lastModifiedBy>La porte, Joe</cp:lastModifiedBy>
  <cp:lastPrinted>2016-03-25T22:32:15Z</cp:lastPrinted>
  <dcterms:created xsi:type="dcterms:W3CDTF">2007-12-10T20:44:32Z</dcterms:created>
  <dcterms:modified xsi:type="dcterms:W3CDTF">2017-01-30T20:51:15Z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